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7520" windowHeight="11760" tabRatio="896" firstSheet="4" activeTab="4"/>
  </bookViews>
  <sheets>
    <sheet name="CK 9 Tháng" sheetId="9" state="hidden" r:id="rId1"/>
    <sheet name="CK Q3-2020 " sheetId="8" state="hidden" r:id="rId2"/>
    <sheet name="6 thang" sheetId="7" state="hidden" r:id="rId3"/>
    <sheet name="CK Q2-2020" sheetId="6" state="hidden" r:id="rId4"/>
    <sheet name="CK Q1-2021" sheetId="5" r:id="rId5"/>
  </sheets>
  <definedNames>
    <definedName name="_xlnm.Print_Titles" localSheetId="2">'6 thang'!$7:$8</definedName>
    <definedName name="_xlnm.Print_Titles" localSheetId="0">'CK 9 Tháng'!$7:$8</definedName>
    <definedName name="_xlnm.Print_Titles" localSheetId="4">'CK Q1-2021'!$7:$8</definedName>
    <definedName name="_xlnm.Print_Titles" localSheetId="3">'CK Q2-2020'!$7:$8</definedName>
    <definedName name="_xlnm.Print_Titles" localSheetId="1">'CK Q3-2020 '!$7:$8</definedName>
  </definedNames>
  <calcPr calcId="144525"/>
</workbook>
</file>

<file path=xl/calcChain.xml><?xml version="1.0" encoding="utf-8"?>
<calcChain xmlns="http://schemas.openxmlformats.org/spreadsheetml/2006/main">
  <c r="F105" i="5" l="1"/>
  <c r="F106" i="5"/>
  <c r="E105" i="5"/>
  <c r="F104" i="5"/>
  <c r="E104" i="5"/>
  <c r="F19" i="5"/>
  <c r="G120" i="5"/>
  <c r="G109" i="5"/>
  <c r="G87" i="5"/>
  <c r="G86" i="5" s="1"/>
  <c r="G85" i="5" s="1"/>
  <c r="G66" i="5"/>
  <c r="G56" i="5"/>
  <c r="G54" i="5" s="1"/>
  <c r="G30" i="5"/>
  <c r="G20" i="5"/>
  <c r="G18" i="5" l="1"/>
  <c r="G74" i="5"/>
  <c r="E35" i="5" l="1"/>
  <c r="F35" i="5"/>
  <c r="E34" i="5"/>
  <c r="E33" i="5"/>
  <c r="K158" i="9" l="1"/>
  <c r="K157" i="9"/>
  <c r="K130" i="9"/>
  <c r="K129" i="9"/>
  <c r="K74" i="9" s="1"/>
  <c r="K128" i="9"/>
  <c r="K127" i="9"/>
  <c r="K126" i="9"/>
  <c r="K125" i="9"/>
  <c r="K124" i="9"/>
  <c r="K123" i="9"/>
  <c r="K122" i="9"/>
  <c r="K121" i="9"/>
  <c r="K120" i="9"/>
  <c r="K119" i="9"/>
  <c r="K117" i="9"/>
  <c r="K116" i="9"/>
  <c r="K115" i="9"/>
  <c r="K114" i="9"/>
  <c r="K113" i="9"/>
  <c r="K112" i="9"/>
  <c r="K111" i="9"/>
  <c r="K110" i="9"/>
  <c r="K109" i="9"/>
  <c r="K108" i="9"/>
  <c r="K107" i="9"/>
  <c r="K106" i="9"/>
  <c r="K105" i="9"/>
  <c r="K104" i="9"/>
  <c r="K103" i="9"/>
  <c r="K102" i="9"/>
  <c r="K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K72" i="9"/>
  <c r="K71" i="9"/>
  <c r="K70" i="9"/>
  <c r="K69" i="9"/>
  <c r="K66" i="9" s="1"/>
  <c r="K68" i="9"/>
  <c r="K67" i="9"/>
  <c r="K65" i="9"/>
  <c r="K64" i="9"/>
  <c r="K63" i="9"/>
  <c r="K62" i="9"/>
  <c r="K61" i="9"/>
  <c r="K60" i="9"/>
  <c r="K59" i="9"/>
  <c r="K58" i="9"/>
  <c r="K57" i="9"/>
  <c r="K56" i="9" s="1"/>
  <c r="K54" i="9" s="1"/>
  <c r="K55" i="9"/>
  <c r="K36" i="9"/>
  <c r="K35" i="9"/>
  <c r="K34" i="9"/>
  <c r="K33" i="9"/>
  <c r="K30" i="9" s="1"/>
  <c r="K32" i="9"/>
  <c r="K31" i="9"/>
  <c r="K29" i="9"/>
  <c r="K28" i="9"/>
  <c r="K27" i="9"/>
  <c r="K26" i="9"/>
  <c r="K25" i="9"/>
  <c r="K24" i="9"/>
  <c r="K23" i="9"/>
  <c r="K22" i="9"/>
  <c r="K21" i="9"/>
  <c r="K20" i="9" s="1"/>
  <c r="K18" i="9" s="1"/>
  <c r="K19" i="9"/>
  <c r="D158" i="9"/>
  <c r="D157" i="9"/>
  <c r="D130" i="9"/>
  <c r="M118" i="9"/>
  <c r="D120" i="9"/>
  <c r="D121" i="9"/>
  <c r="D122" i="9"/>
  <c r="D123" i="9"/>
  <c r="D124" i="9"/>
  <c r="D125" i="9"/>
  <c r="D126" i="9"/>
  <c r="D127" i="9"/>
  <c r="D128" i="9"/>
  <c r="D119" i="9"/>
  <c r="D111" i="9"/>
  <c r="D112" i="9"/>
  <c r="D113" i="9"/>
  <c r="D114" i="9"/>
  <c r="D115" i="9"/>
  <c r="D116" i="9"/>
  <c r="D117" i="9"/>
  <c r="D110" i="9"/>
  <c r="D109" i="9"/>
  <c r="N87" i="9"/>
  <c r="D102" i="9"/>
  <c r="D103" i="9"/>
  <c r="D104" i="9"/>
  <c r="D105" i="9"/>
  <c r="D106" i="9"/>
  <c r="D107" i="9"/>
  <c r="D108" i="9"/>
  <c r="D101" i="9"/>
  <c r="D100" i="9"/>
  <c r="D99" i="9"/>
  <c r="D94" i="9"/>
  <c r="D95" i="9"/>
  <c r="D96" i="9"/>
  <c r="D97" i="9"/>
  <c r="D98" i="9"/>
  <c r="D93" i="9"/>
  <c r="D92" i="9"/>
  <c r="D89" i="9"/>
  <c r="D90" i="9"/>
  <c r="D91" i="9"/>
  <c r="D88" i="9"/>
  <c r="M87" i="8"/>
  <c r="D68" i="9" l="1"/>
  <c r="D69" i="9"/>
  <c r="D70" i="9"/>
  <c r="D71" i="9"/>
  <c r="D72" i="9"/>
  <c r="D67" i="9"/>
  <c r="D58" i="9"/>
  <c r="D59" i="9"/>
  <c r="D60" i="9"/>
  <c r="D61" i="9"/>
  <c r="D62" i="9"/>
  <c r="D63" i="9"/>
  <c r="D64" i="9"/>
  <c r="D65" i="9"/>
  <c r="D57" i="9"/>
  <c r="D55" i="9"/>
  <c r="D32" i="9"/>
  <c r="D33" i="9"/>
  <c r="D34" i="9"/>
  <c r="D35" i="9"/>
  <c r="D36" i="9"/>
  <c r="D31" i="9"/>
  <c r="D22" i="9"/>
  <c r="D23" i="9"/>
  <c r="D24" i="9"/>
  <c r="D25" i="9"/>
  <c r="D26" i="9"/>
  <c r="D27" i="9"/>
  <c r="D28" i="9"/>
  <c r="D29" i="9"/>
  <c r="D21" i="9"/>
  <c r="D19" i="9"/>
  <c r="F158" i="9" l="1"/>
  <c r="E158" i="9"/>
  <c r="F157" i="9"/>
  <c r="E157" i="9"/>
  <c r="F156" i="9"/>
  <c r="F155" i="9"/>
  <c r="F154" i="9"/>
  <c r="F153" i="9"/>
  <c r="F152" i="9"/>
  <c r="F151" i="9"/>
  <c r="F150" i="9"/>
  <c r="F149" i="9"/>
  <c r="F148" i="9"/>
  <c r="F147" i="9"/>
  <c r="F146" i="9"/>
  <c r="F145" i="9"/>
  <c r="F144" i="9"/>
  <c r="F143" i="9"/>
  <c r="F142" i="9"/>
  <c r="F141" i="9"/>
  <c r="F140" i="9"/>
  <c r="F139" i="9"/>
  <c r="F138" i="9"/>
  <c r="F137" i="9"/>
  <c r="F136" i="9"/>
  <c r="F135" i="9"/>
  <c r="F134" i="9"/>
  <c r="F133" i="9"/>
  <c r="F132" i="9"/>
  <c r="G131" i="9"/>
  <c r="F131" i="9"/>
  <c r="F130" i="9"/>
  <c r="E130" i="9"/>
  <c r="D129" i="9"/>
  <c r="C129" i="9"/>
  <c r="F128" i="9"/>
  <c r="E128" i="9"/>
  <c r="F127" i="9"/>
  <c r="E127" i="9"/>
  <c r="F126" i="9"/>
  <c r="E126" i="9"/>
  <c r="F125" i="9"/>
  <c r="E125" i="9"/>
  <c r="F124" i="9"/>
  <c r="E124" i="9"/>
  <c r="F123" i="9"/>
  <c r="E123" i="9"/>
  <c r="F122" i="9"/>
  <c r="E122" i="9"/>
  <c r="F121" i="9"/>
  <c r="E121" i="9"/>
  <c r="F120" i="9"/>
  <c r="E120" i="9"/>
  <c r="F119" i="9"/>
  <c r="E119" i="9"/>
  <c r="D118" i="9"/>
  <c r="C118" i="9"/>
  <c r="F116" i="9"/>
  <c r="E116" i="9"/>
  <c r="F115" i="9"/>
  <c r="E115" i="9"/>
  <c r="F114" i="9"/>
  <c r="E114" i="9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F105" i="9"/>
  <c r="E105" i="9"/>
  <c r="F104" i="9"/>
  <c r="E104" i="9"/>
  <c r="F103" i="9"/>
  <c r="E103" i="9"/>
  <c r="F102" i="9"/>
  <c r="E102" i="9"/>
  <c r="F101" i="9"/>
  <c r="E101" i="9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F91" i="9"/>
  <c r="E91" i="9"/>
  <c r="F90" i="9"/>
  <c r="E90" i="9"/>
  <c r="F89" i="9"/>
  <c r="E89" i="9"/>
  <c r="F88" i="9"/>
  <c r="E88" i="9"/>
  <c r="D87" i="9"/>
  <c r="C87" i="9"/>
  <c r="C86" i="9"/>
  <c r="C85" i="9" s="1"/>
  <c r="F72" i="9"/>
  <c r="E72" i="9"/>
  <c r="F71" i="9"/>
  <c r="E71" i="9"/>
  <c r="F70" i="9"/>
  <c r="E70" i="9"/>
  <c r="F69" i="9"/>
  <c r="E69" i="9"/>
  <c r="F68" i="9"/>
  <c r="E68" i="9"/>
  <c r="F67" i="9"/>
  <c r="E67" i="9"/>
  <c r="D66" i="9"/>
  <c r="F66" i="9" s="1"/>
  <c r="C66" i="9"/>
  <c r="E66" i="9" s="1"/>
  <c r="F65" i="9"/>
  <c r="E65" i="9"/>
  <c r="F64" i="9"/>
  <c r="E64" i="9"/>
  <c r="F63" i="9"/>
  <c r="E63" i="9"/>
  <c r="F62" i="9"/>
  <c r="E62" i="9"/>
  <c r="F61" i="9"/>
  <c r="E61" i="9"/>
  <c r="F60" i="9"/>
  <c r="E60" i="9"/>
  <c r="F59" i="9"/>
  <c r="E59" i="9"/>
  <c r="F58" i="9"/>
  <c r="E58" i="9"/>
  <c r="F57" i="9"/>
  <c r="E57" i="9"/>
  <c r="D56" i="9"/>
  <c r="F56" i="9" s="1"/>
  <c r="C56" i="9"/>
  <c r="F55" i="9"/>
  <c r="E55" i="9"/>
  <c r="C54" i="9"/>
  <c r="F36" i="9"/>
  <c r="E36" i="9"/>
  <c r="F35" i="9"/>
  <c r="E35" i="9"/>
  <c r="F34" i="9"/>
  <c r="E34" i="9"/>
  <c r="F33" i="9"/>
  <c r="E33" i="9"/>
  <c r="F32" i="9"/>
  <c r="E32" i="9"/>
  <c r="F31" i="9"/>
  <c r="E31" i="9"/>
  <c r="D30" i="9"/>
  <c r="E30" i="9" s="1"/>
  <c r="C30" i="9"/>
  <c r="F29" i="9"/>
  <c r="E29" i="9"/>
  <c r="F28" i="9"/>
  <c r="E28" i="9"/>
  <c r="F27" i="9"/>
  <c r="E27" i="9"/>
  <c r="F26" i="9"/>
  <c r="E26" i="9"/>
  <c r="F25" i="9"/>
  <c r="E25" i="9"/>
  <c r="F24" i="9"/>
  <c r="E24" i="9"/>
  <c r="F23" i="9"/>
  <c r="E23" i="9"/>
  <c r="F22" i="9"/>
  <c r="E22" i="9"/>
  <c r="F21" i="9"/>
  <c r="E21" i="9"/>
  <c r="D20" i="9"/>
  <c r="D18" i="9" s="1"/>
  <c r="C20" i="9"/>
  <c r="C18" i="9" s="1"/>
  <c r="F19" i="9"/>
  <c r="E19" i="9"/>
  <c r="D86" i="9" l="1"/>
  <c r="E56" i="9"/>
  <c r="D54" i="9"/>
  <c r="E54" i="9" s="1"/>
  <c r="D74" i="9"/>
  <c r="D85" i="9"/>
  <c r="F30" i="9"/>
  <c r="F54" i="9"/>
  <c r="C74" i="9"/>
  <c r="F111" i="8"/>
  <c r="F22" i="8" l="1"/>
  <c r="D129" i="8"/>
  <c r="C129" i="8"/>
  <c r="F157" i="8"/>
  <c r="E157" i="8"/>
  <c r="F109" i="8"/>
  <c r="E109" i="8"/>
  <c r="F99" i="8"/>
  <c r="E99" i="8"/>
  <c r="F92" i="8"/>
  <c r="E92" i="8"/>
  <c r="F158" i="8" l="1"/>
  <c r="E158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G131" i="8"/>
  <c r="F131" i="8"/>
  <c r="F130" i="8"/>
  <c r="E130" i="8"/>
  <c r="F128" i="8"/>
  <c r="E128" i="8"/>
  <c r="F127" i="8"/>
  <c r="E127" i="8"/>
  <c r="F126" i="8"/>
  <c r="E126" i="8"/>
  <c r="F125" i="8"/>
  <c r="E125" i="8"/>
  <c r="F124" i="8"/>
  <c r="E124" i="8"/>
  <c r="K123" i="8"/>
  <c r="F123" i="8"/>
  <c r="E123" i="8"/>
  <c r="F122" i="8"/>
  <c r="E122" i="8"/>
  <c r="F121" i="8"/>
  <c r="E121" i="8"/>
  <c r="F120" i="8"/>
  <c r="E120" i="8"/>
  <c r="F119" i="8"/>
  <c r="E119" i="8"/>
  <c r="D118" i="8"/>
  <c r="C118" i="8"/>
  <c r="F116" i="8"/>
  <c r="E116" i="8"/>
  <c r="F115" i="8"/>
  <c r="E115" i="8"/>
  <c r="F114" i="8"/>
  <c r="E114" i="8"/>
  <c r="F113" i="8"/>
  <c r="E113" i="8"/>
  <c r="F112" i="8"/>
  <c r="E112" i="8"/>
  <c r="E111" i="8"/>
  <c r="F110" i="8"/>
  <c r="E110" i="8"/>
  <c r="F108" i="8"/>
  <c r="E108" i="8"/>
  <c r="F107" i="8"/>
  <c r="E107" i="8"/>
  <c r="F106" i="8"/>
  <c r="F105" i="8"/>
  <c r="E105" i="8"/>
  <c r="F104" i="8"/>
  <c r="E104" i="8"/>
  <c r="F103" i="8"/>
  <c r="E103" i="8"/>
  <c r="F102" i="8"/>
  <c r="E102" i="8"/>
  <c r="F101" i="8"/>
  <c r="E101" i="8"/>
  <c r="F100" i="8"/>
  <c r="E100" i="8"/>
  <c r="F98" i="8"/>
  <c r="E98" i="8"/>
  <c r="F97" i="8"/>
  <c r="E97" i="8"/>
  <c r="F96" i="8"/>
  <c r="E96" i="8"/>
  <c r="F95" i="8"/>
  <c r="E95" i="8"/>
  <c r="F94" i="8"/>
  <c r="E94" i="8"/>
  <c r="F93" i="8"/>
  <c r="E93" i="8"/>
  <c r="F91" i="8"/>
  <c r="E91" i="8"/>
  <c r="F90" i="8"/>
  <c r="E90" i="8"/>
  <c r="F89" i="8"/>
  <c r="E89" i="8"/>
  <c r="F88" i="8"/>
  <c r="E88" i="8"/>
  <c r="D87" i="8"/>
  <c r="C87" i="8"/>
  <c r="C86" i="8" s="1"/>
  <c r="F72" i="8"/>
  <c r="E72" i="8"/>
  <c r="F71" i="8"/>
  <c r="E71" i="8"/>
  <c r="F70" i="8"/>
  <c r="E70" i="8"/>
  <c r="F69" i="8"/>
  <c r="E69" i="8"/>
  <c r="F68" i="8"/>
  <c r="E68" i="8"/>
  <c r="F67" i="8"/>
  <c r="E67" i="8"/>
  <c r="D66" i="8"/>
  <c r="E66" i="8" s="1"/>
  <c r="C66" i="8"/>
  <c r="F65" i="8"/>
  <c r="E65" i="8"/>
  <c r="F64" i="8"/>
  <c r="E64" i="8"/>
  <c r="F63" i="8"/>
  <c r="E63" i="8"/>
  <c r="F62" i="8"/>
  <c r="E62" i="8"/>
  <c r="F61" i="8"/>
  <c r="E61" i="8"/>
  <c r="F60" i="8"/>
  <c r="E60" i="8"/>
  <c r="F59" i="8"/>
  <c r="E59" i="8"/>
  <c r="F58" i="8"/>
  <c r="E58" i="8"/>
  <c r="F57" i="8"/>
  <c r="E57" i="8"/>
  <c r="D56" i="8"/>
  <c r="F56" i="8" s="1"/>
  <c r="C56" i="8"/>
  <c r="C54" i="8" s="1"/>
  <c r="F55" i="8"/>
  <c r="E55" i="8"/>
  <c r="F36" i="8"/>
  <c r="E36" i="8"/>
  <c r="F35" i="8"/>
  <c r="E35" i="8"/>
  <c r="F34" i="8"/>
  <c r="E34" i="8"/>
  <c r="F33" i="8"/>
  <c r="E33" i="8"/>
  <c r="F32" i="8"/>
  <c r="E32" i="8"/>
  <c r="F31" i="8"/>
  <c r="E31" i="8"/>
  <c r="D30" i="8"/>
  <c r="F30" i="8" s="1"/>
  <c r="C30" i="8"/>
  <c r="F29" i="8"/>
  <c r="E29" i="8"/>
  <c r="F28" i="8"/>
  <c r="E28" i="8"/>
  <c r="F27" i="8"/>
  <c r="E27" i="8"/>
  <c r="F26" i="8"/>
  <c r="E26" i="8"/>
  <c r="F25" i="8"/>
  <c r="E25" i="8"/>
  <c r="F24" i="8"/>
  <c r="E24" i="8"/>
  <c r="F23" i="8"/>
  <c r="E23" i="8"/>
  <c r="E22" i="8"/>
  <c r="F21" i="8"/>
  <c r="E21" i="8"/>
  <c r="D20" i="8"/>
  <c r="C20" i="8"/>
  <c r="F19" i="8"/>
  <c r="E19" i="8"/>
  <c r="C18" i="8"/>
  <c r="D86" i="8" l="1"/>
  <c r="F66" i="8"/>
  <c r="E30" i="8"/>
  <c r="D18" i="8"/>
  <c r="C74" i="8"/>
  <c r="C85" i="8"/>
  <c r="D74" i="8"/>
  <c r="D85" i="8"/>
  <c r="E56" i="8"/>
  <c r="D54" i="8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27" i="7"/>
  <c r="E117" i="7"/>
  <c r="E118" i="7"/>
  <c r="E119" i="7"/>
  <c r="E120" i="7"/>
  <c r="E121" i="7"/>
  <c r="E122" i="7"/>
  <c r="E123" i="7"/>
  <c r="E124" i="7"/>
  <c r="E125" i="7"/>
  <c r="E116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88" i="7"/>
  <c r="E68" i="7"/>
  <c r="E69" i="7"/>
  <c r="E70" i="7"/>
  <c r="E71" i="7"/>
  <c r="E72" i="7"/>
  <c r="E67" i="7"/>
  <c r="F67" i="7"/>
  <c r="F65" i="7"/>
  <c r="K66" i="7"/>
  <c r="F66" i="7" s="1"/>
  <c r="K56" i="7"/>
  <c r="F56" i="7" s="1"/>
  <c r="E58" i="7"/>
  <c r="E59" i="7"/>
  <c r="E60" i="7"/>
  <c r="E61" i="7"/>
  <c r="E62" i="7"/>
  <c r="E63" i="7"/>
  <c r="E64" i="7"/>
  <c r="E65" i="7"/>
  <c r="K30" i="7"/>
  <c r="F30" i="7" s="1"/>
  <c r="E20" i="7"/>
  <c r="K20" i="7"/>
  <c r="F20" i="7" s="1"/>
  <c r="E30" i="7"/>
  <c r="E66" i="7"/>
  <c r="E56" i="7"/>
  <c r="E57" i="7"/>
  <c r="E55" i="7"/>
  <c r="E32" i="7"/>
  <c r="E33" i="7"/>
  <c r="E34" i="7"/>
  <c r="E35" i="7"/>
  <c r="E36" i="7"/>
  <c r="E31" i="7"/>
  <c r="E22" i="7"/>
  <c r="E23" i="7"/>
  <c r="E24" i="7"/>
  <c r="E25" i="7"/>
  <c r="E26" i="7"/>
  <c r="E27" i="7"/>
  <c r="E28" i="7"/>
  <c r="E29" i="7"/>
  <c r="E19" i="7"/>
  <c r="E21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G128" i="7"/>
  <c r="F128" i="7"/>
  <c r="F127" i="7"/>
  <c r="D126" i="7"/>
  <c r="C126" i="7"/>
  <c r="F125" i="7"/>
  <c r="K124" i="7"/>
  <c r="F124" i="7" s="1"/>
  <c r="K123" i="7"/>
  <c r="F123" i="7" s="1"/>
  <c r="K122" i="7"/>
  <c r="F122" i="7" s="1"/>
  <c r="K121" i="7"/>
  <c r="F121" i="7" s="1"/>
  <c r="K120" i="7"/>
  <c r="F120" i="7" s="1"/>
  <c r="K119" i="7"/>
  <c r="F119" i="7"/>
  <c r="K118" i="7"/>
  <c r="F118" i="7"/>
  <c r="K117" i="7"/>
  <c r="F117" i="7"/>
  <c r="K116" i="7"/>
  <c r="F116" i="7" s="1"/>
  <c r="D115" i="7"/>
  <c r="C115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D87" i="7"/>
  <c r="C87" i="7"/>
  <c r="C86" i="7"/>
  <c r="C85" i="7" s="1"/>
  <c r="C74" i="7"/>
  <c r="F72" i="7"/>
  <c r="F71" i="7"/>
  <c r="F70" i="7"/>
  <c r="F69" i="7"/>
  <c r="F68" i="7"/>
  <c r="D66" i="7"/>
  <c r="C66" i="7"/>
  <c r="F64" i="7"/>
  <c r="F63" i="7"/>
  <c r="F62" i="7"/>
  <c r="F61" i="7"/>
  <c r="F60" i="7"/>
  <c r="F59" i="7"/>
  <c r="F58" i="7"/>
  <c r="F57" i="7"/>
  <c r="D56" i="7"/>
  <c r="C56" i="7"/>
  <c r="F55" i="7"/>
  <c r="D54" i="7"/>
  <c r="C54" i="7"/>
  <c r="F36" i="7"/>
  <c r="F35" i="7"/>
  <c r="F34" i="7"/>
  <c r="F33" i="7"/>
  <c r="F32" i="7"/>
  <c r="F31" i="7"/>
  <c r="D30" i="7"/>
  <c r="C30" i="7"/>
  <c r="F29" i="7"/>
  <c r="F28" i="7"/>
  <c r="F27" i="7"/>
  <c r="F26" i="7"/>
  <c r="F25" i="7"/>
  <c r="F24" i="7"/>
  <c r="F23" i="7"/>
  <c r="F22" i="7"/>
  <c r="F21" i="7"/>
  <c r="D20" i="7"/>
  <c r="C20" i="7"/>
  <c r="F19" i="7"/>
  <c r="D18" i="7"/>
  <c r="C18" i="7"/>
  <c r="E35" i="6"/>
  <c r="E34" i="6"/>
  <c r="E33" i="6"/>
  <c r="E62" i="6"/>
  <c r="F69" i="6"/>
  <c r="D126" i="6"/>
  <c r="D87" i="6"/>
  <c r="E112" i="6"/>
  <c r="F112" i="6"/>
  <c r="E111" i="6"/>
  <c r="F111" i="6"/>
  <c r="E110" i="6"/>
  <c r="F110" i="6"/>
  <c r="E109" i="6"/>
  <c r="F109" i="6"/>
  <c r="E108" i="6"/>
  <c r="F108" i="6"/>
  <c r="E107" i="6"/>
  <c r="F107" i="6"/>
  <c r="F54" i="8" l="1"/>
  <c r="E54" i="8"/>
  <c r="D86" i="7"/>
  <c r="D74" i="7" s="1"/>
  <c r="D85" i="7" l="1"/>
  <c r="K116" i="6" l="1"/>
  <c r="F116" i="6" s="1"/>
  <c r="K118" i="6"/>
  <c r="F118" i="6" s="1"/>
  <c r="K120" i="6"/>
  <c r="F120" i="6" s="1"/>
  <c r="K122" i="6"/>
  <c r="F122" i="6" s="1"/>
  <c r="K124" i="6"/>
  <c r="F124" i="6" s="1"/>
  <c r="F125" i="6"/>
  <c r="K123" i="6"/>
  <c r="K121" i="6"/>
  <c r="F121" i="6" s="1"/>
  <c r="K119" i="6"/>
  <c r="F119" i="6" s="1"/>
  <c r="K117" i="6"/>
  <c r="F117" i="6" s="1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27" i="6"/>
  <c r="F123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13" i="6"/>
  <c r="F88" i="6"/>
  <c r="F68" i="6"/>
  <c r="F70" i="6"/>
  <c r="F71" i="6"/>
  <c r="F72" i="6"/>
  <c r="F67" i="6"/>
  <c r="F62" i="6"/>
  <c r="F63" i="6"/>
  <c r="F64" i="6"/>
  <c r="F65" i="6"/>
  <c r="F58" i="6"/>
  <c r="F59" i="6"/>
  <c r="F60" i="6"/>
  <c r="F61" i="6"/>
  <c r="F57" i="6"/>
  <c r="F55" i="6"/>
  <c r="F32" i="6"/>
  <c r="F33" i="6"/>
  <c r="F34" i="6"/>
  <c r="F35" i="6"/>
  <c r="F36" i="6"/>
  <c r="F31" i="6"/>
  <c r="F22" i="6"/>
  <c r="F23" i="6"/>
  <c r="F24" i="6"/>
  <c r="F25" i="6"/>
  <c r="F26" i="6"/>
  <c r="F27" i="6"/>
  <c r="F28" i="6"/>
  <c r="F29" i="6"/>
  <c r="F21" i="6"/>
  <c r="F19" i="6"/>
  <c r="E154" i="6"/>
  <c r="G128" i="6" l="1"/>
  <c r="E127" i="6"/>
  <c r="C126" i="6"/>
  <c r="E125" i="6"/>
  <c r="E124" i="6"/>
  <c r="E123" i="6"/>
  <c r="E122" i="6"/>
  <c r="E121" i="6"/>
  <c r="E120" i="6"/>
  <c r="E119" i="6"/>
  <c r="E118" i="6"/>
  <c r="E117" i="6"/>
  <c r="E116" i="6"/>
  <c r="D115" i="6"/>
  <c r="D86" i="6" s="1"/>
  <c r="C115" i="6"/>
  <c r="E113" i="6"/>
  <c r="E106" i="6"/>
  <c r="E105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C87" i="6"/>
  <c r="C86" i="6" s="1"/>
  <c r="E72" i="6"/>
  <c r="E71" i="6"/>
  <c r="E70" i="6"/>
  <c r="E69" i="6"/>
  <c r="E68" i="6"/>
  <c r="E67" i="6"/>
  <c r="D66" i="6"/>
  <c r="F66" i="6" s="1"/>
  <c r="C66" i="6"/>
  <c r="E65" i="6"/>
  <c r="E64" i="6"/>
  <c r="E63" i="6"/>
  <c r="E61" i="6"/>
  <c r="E60" i="6"/>
  <c r="E59" i="6"/>
  <c r="E58" i="6"/>
  <c r="E57" i="6"/>
  <c r="D56" i="6"/>
  <c r="F56" i="6" s="1"/>
  <c r="C56" i="6"/>
  <c r="E55" i="6"/>
  <c r="E36" i="6"/>
  <c r="E32" i="6"/>
  <c r="E31" i="6"/>
  <c r="D30" i="6"/>
  <c r="E30" i="6" s="1"/>
  <c r="C30" i="6"/>
  <c r="E29" i="6"/>
  <c r="E28" i="6"/>
  <c r="E27" i="6"/>
  <c r="E26" i="6"/>
  <c r="E25" i="6"/>
  <c r="E24" i="6"/>
  <c r="E23" i="6"/>
  <c r="E22" i="6"/>
  <c r="E21" i="6"/>
  <c r="D20" i="6"/>
  <c r="C20" i="6"/>
  <c r="C18" i="6" s="1"/>
  <c r="E19" i="6"/>
  <c r="D18" i="6" l="1"/>
  <c r="E56" i="6"/>
  <c r="F30" i="6"/>
  <c r="C54" i="6"/>
  <c r="D54" i="6"/>
  <c r="C74" i="6"/>
  <c r="C85" i="6"/>
  <c r="D85" i="6"/>
  <c r="D74" i="6"/>
  <c r="E66" i="6"/>
  <c r="F55" i="5"/>
  <c r="E55" i="5"/>
  <c r="D30" i="5"/>
  <c r="D20" i="5"/>
  <c r="D120" i="5"/>
  <c r="C120" i="5"/>
  <c r="D109" i="5"/>
  <c r="C109" i="5"/>
  <c r="D87" i="5"/>
  <c r="C87" i="5"/>
  <c r="F89" i="5"/>
  <c r="F90" i="5"/>
  <c r="F91" i="5"/>
  <c r="F92" i="5"/>
  <c r="F94" i="5"/>
  <c r="F95" i="5"/>
  <c r="F96" i="5"/>
  <c r="F97" i="5"/>
  <c r="F98" i="5"/>
  <c r="F99" i="5"/>
  <c r="F100" i="5"/>
  <c r="F103" i="5"/>
  <c r="F107" i="5"/>
  <c r="F108" i="5"/>
  <c r="F121" i="5"/>
  <c r="F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6" i="5"/>
  <c r="E107" i="5"/>
  <c r="E108" i="5"/>
  <c r="E110" i="5"/>
  <c r="E111" i="5"/>
  <c r="E112" i="5"/>
  <c r="E113" i="5"/>
  <c r="E114" i="5"/>
  <c r="E115" i="5"/>
  <c r="E116" i="5"/>
  <c r="E117" i="5"/>
  <c r="E118" i="5"/>
  <c r="E119" i="5"/>
  <c r="E121" i="5"/>
  <c r="E88" i="5"/>
  <c r="G122" i="5"/>
  <c r="C86" i="5" l="1"/>
  <c r="C85" i="5" s="1"/>
  <c r="D18" i="5"/>
  <c r="E54" i="6"/>
  <c r="F54" i="6"/>
  <c r="D86" i="5"/>
  <c r="D85" i="5" s="1"/>
  <c r="E109" i="5"/>
  <c r="F68" i="5"/>
  <c r="F67" i="5"/>
  <c r="E68" i="5"/>
  <c r="E69" i="5"/>
  <c r="E70" i="5"/>
  <c r="E71" i="5"/>
  <c r="E72" i="5"/>
  <c r="E67" i="5"/>
  <c r="F61" i="5"/>
  <c r="F64" i="5"/>
  <c r="F65" i="5"/>
  <c r="F60" i="5"/>
  <c r="E58" i="5"/>
  <c r="E59" i="5"/>
  <c r="E60" i="5"/>
  <c r="E61" i="5"/>
  <c r="E62" i="5"/>
  <c r="E63" i="5"/>
  <c r="E64" i="5"/>
  <c r="E65" i="5"/>
  <c r="E57" i="5"/>
  <c r="D66" i="5"/>
  <c r="C66" i="5"/>
  <c r="F32" i="5"/>
  <c r="F33" i="5"/>
  <c r="F34" i="5"/>
  <c r="F31" i="5"/>
  <c r="E32" i="5"/>
  <c r="E36" i="5"/>
  <c r="E31" i="5"/>
  <c r="C20" i="5"/>
  <c r="C30" i="5"/>
  <c r="E22" i="5"/>
  <c r="E23" i="5"/>
  <c r="E24" i="5"/>
  <c r="E25" i="5"/>
  <c r="E26" i="5"/>
  <c r="E27" i="5"/>
  <c r="E28" i="5"/>
  <c r="E29" i="5"/>
  <c r="E21" i="5"/>
  <c r="F21" i="5"/>
  <c r="F22" i="5"/>
  <c r="F23" i="5"/>
  <c r="F24" i="5"/>
  <c r="F25" i="5"/>
  <c r="F26" i="5"/>
  <c r="F27" i="5"/>
  <c r="F28" i="5"/>
  <c r="F29" i="5"/>
  <c r="E19" i="5"/>
  <c r="C74" i="5" l="1"/>
  <c r="C18" i="5"/>
  <c r="F66" i="5"/>
  <c r="D56" i="5"/>
  <c r="C56" i="5"/>
  <c r="C54" i="5" s="1"/>
  <c r="F30" i="5"/>
  <c r="F56" i="5" l="1"/>
  <c r="D54" i="5"/>
  <c r="E30" i="5"/>
  <c r="E66" i="5"/>
  <c r="E56" i="5"/>
  <c r="D74" i="5" l="1"/>
</calcChain>
</file>

<file path=xl/sharedStrings.xml><?xml version="1.0" encoding="utf-8"?>
<sst xmlns="http://schemas.openxmlformats.org/spreadsheetml/2006/main" count="1117" uniqueCount="178">
  <si>
    <t>Số TT</t>
  </si>
  <si>
    <t>Nội dung</t>
  </si>
  <si>
    <t>I</t>
  </si>
  <si>
    <t>Tổng số thu, chi, nộp ngân sách phí, lệ phí</t>
  </si>
  <si>
    <t>Số thu phí, lệ phí</t>
  </si>
  <si>
    <t>1.1</t>
  </si>
  <si>
    <t>Lệ phí</t>
  </si>
  <si>
    <t>Lệ phí A</t>
  </si>
  <si>
    <t>Lệ phí B</t>
  </si>
  <si>
    <t>1.2</t>
  </si>
  <si>
    <t>Phí</t>
  </si>
  <si>
    <t>Phí A</t>
  </si>
  <si>
    <t>Phí B</t>
  </si>
  <si>
    <t>Chi từ nguồn thu phí được để lại</t>
  </si>
  <si>
    <t>2.1</t>
  </si>
  <si>
    <t>a</t>
  </si>
  <si>
    <t>Kinh phí nhiệm vụ thường xuyên</t>
  </si>
  <si>
    <t>b</t>
  </si>
  <si>
    <t>Kinh phí nhiệm vụ không thường xuyên</t>
  </si>
  <si>
    <t>2.2</t>
  </si>
  <si>
    <t>Chi quản lý hành chính</t>
  </si>
  <si>
    <t>Kinh phí thực hiện chế độ tự chủ</t>
  </si>
  <si>
    <t>Kinh phí không thực hiện chế độ tự chủ</t>
  </si>
  <si>
    <t>Số phí, lệ phí nộp NSNN</t>
  </si>
  <si>
    <t>3.1</t>
  </si>
  <si>
    <t>3.2</t>
  </si>
  <si>
    <t>II</t>
  </si>
  <si>
    <t>Dự toán chi ngân sách nhà nước</t>
  </si>
  <si>
    <t>Nghiên cứu khoa học</t>
  </si>
  <si>
    <t>Kinh phí thực hiện nhiệm vụ khoa học công nghệ</t>
  </si>
  <si>
    <t>- Nhiệm vụ khoa học công nghệ cấp quốc gia</t>
  </si>
  <si>
    <t>- Nhiệm vụ khoa học công nghệ cấp Bộ</t>
  </si>
  <si>
    <t>- Nhiệm vụ khoa học công nghệ cấp cơ sở</t>
  </si>
  <si>
    <t>Kinh phí nhiệm vụ thường xuyên theo chức năng</t>
  </si>
  <si>
    <t>2.3</t>
  </si>
  <si>
    <t>Chi sự nghiệp giáo dục, đào tạo, dạy nghề</t>
  </si>
  <si>
    <t>Chi sự nghiệp y tế, dân số và gia đình</t>
  </si>
  <si>
    <t>4.1</t>
  </si>
  <si>
    <t>4.2</t>
  </si>
  <si>
    <t>Chi bảo đảm xã hội</t>
  </si>
  <si>
    <t>5.1</t>
  </si>
  <si>
    <t>5.2</t>
  </si>
  <si>
    <t>Chi hoạt động kinh tế</t>
  </si>
  <si>
    <t>6.1</t>
  </si>
  <si>
    <t>6.2</t>
  </si>
  <si>
    <t>Chi sự nghiệp bảo vệ môi trường</t>
  </si>
  <si>
    <t>7.1</t>
  </si>
  <si>
    <t>7.2</t>
  </si>
  <si>
    <t>Chi sự nghiệp văn hóa thông tin</t>
  </si>
  <si>
    <t>8.1</t>
  </si>
  <si>
    <t>8.2</t>
  </si>
  <si>
    <t>Chi sự nghiệp phát thanh, truyền hình, thông tấn</t>
  </si>
  <si>
    <t>9.1</t>
  </si>
  <si>
    <t>9.2</t>
  </si>
  <si>
    <t>Chi sự nghiệp thể dục thể thao</t>
  </si>
  <si>
    <t>10.1</t>
  </si>
  <si>
    <t>10.2</t>
  </si>
  <si>
    <t>Chi Chương trình mục tiêu</t>
  </si>
  <si>
    <t>Chi Chương trình mục tiêu quốc gia</t>
  </si>
  <si>
    <t>(Chi tiết theo từng Chương trình mục tiêu quốc gia)</t>
  </si>
  <si>
    <t>(Chi tiết theo từng Chương trình mục tiêu)</t>
  </si>
  <si>
    <t>1.3</t>
  </si>
  <si>
    <t xml:space="preserve"> Thu sự nghiệp</t>
  </si>
  <si>
    <t>Thu học phí</t>
  </si>
  <si>
    <t>1.3.2</t>
  </si>
  <si>
    <t>Thu thỏa thuận</t>
  </si>
  <si>
    <t>1.3.3</t>
  </si>
  <si>
    <t>Thu hộ</t>
  </si>
  <si>
    <t>1.3.4</t>
  </si>
  <si>
    <t>Thu khác</t>
  </si>
  <si>
    <t xml:space="preserve"> Chi học phí</t>
  </si>
  <si>
    <t>3.4</t>
  </si>
  <si>
    <t>Chi sự nghiệp</t>
  </si>
  <si>
    <t>3.4.1</t>
  </si>
  <si>
    <t>3.4.2</t>
  </si>
  <si>
    <t>3.4.3</t>
  </si>
  <si>
    <t>Nhịp điệu</t>
  </si>
  <si>
    <t>Học vẽ</t>
  </si>
  <si>
    <t>Tổ chức phục vụ bán trú</t>
  </si>
  <si>
    <t>Vệ sinh bán trú</t>
  </si>
  <si>
    <t>Thiết bị, vật dụng bán trú</t>
  </si>
  <si>
    <t>Công phục vụ sáng</t>
  </si>
  <si>
    <t>Nước uống</t>
  </si>
  <si>
    <t>Bảo hiểm tai nạn</t>
  </si>
  <si>
    <t>Học phẩm</t>
  </si>
  <si>
    <t>Trần Thị Hương</t>
  </si>
  <si>
    <t xml:space="preserve">     Kế toán trưởng</t>
  </si>
  <si>
    <t>Tiếng Anh tự chọn</t>
  </si>
  <si>
    <t>Tiền công trả cho nhân viên nuôi duỡng NQ04</t>
  </si>
  <si>
    <t>Biểu số 3 - Ban hành kèm theo Thông tư số 61/2017/TT-BTC ngày 15 tháng 6 năm 2017 của Bộ Tài chính</t>
  </si>
  <si>
    <t>Chương:  622 - 491</t>
  </si>
  <si>
    <t>(Dùng cho đơn vị dự toán cấp trên và đơn vị dự toán sử dụng ngân sách nhà nước)</t>
  </si>
  <si>
    <t>ĐV tính: Triệu đồng</t>
  </si>
  <si>
    <t>Dự toán năm</t>
  </si>
  <si>
    <t>So sánh (%)</t>
  </si>
  <si>
    <t>Dự toán</t>
  </si>
  <si>
    <t>Cùng kỳ năm trước</t>
  </si>
  <si>
    <t>…………..</t>
  </si>
  <si>
    <t>Ăn sáng</t>
  </si>
  <si>
    <t>Chi sự nghiệp…………..</t>
  </si>
  <si>
    <t>Chi thỏa thuận</t>
  </si>
  <si>
    <t>Chức vụ</t>
  </si>
  <si>
    <t>PC thêm giờ</t>
  </si>
  <si>
    <t>PC ưu  đãi nghề</t>
  </si>
  <si>
    <t>Phụ cấp thâm niên nhà giáo</t>
  </si>
  <si>
    <t xml:space="preserve">Bảo hiểm xã hội </t>
  </si>
  <si>
    <t xml:space="preserve">Bảo hiểm y tế </t>
  </si>
  <si>
    <t xml:space="preserve">Kinh phí công đoàn </t>
  </si>
  <si>
    <t>Bảo hiểm thất nghiệp</t>
  </si>
  <si>
    <t>Trợ cấp, phụ cấp khác</t>
  </si>
  <si>
    <t>Thanh toán tiền điện</t>
  </si>
  <si>
    <t>Thanh toán tiền nước</t>
  </si>
  <si>
    <t>Văn phòng phẩm</t>
  </si>
  <si>
    <t>Mua sắm công cụ,dụng cụ văn phòng</t>
  </si>
  <si>
    <t>Cước phí điện thoại trong nước</t>
  </si>
  <si>
    <t>Khoán công tác phí</t>
  </si>
  <si>
    <t>Phụ cấp đặc biệt khác của ngành</t>
  </si>
  <si>
    <t>Thủ trưởng đơn vị</t>
  </si>
  <si>
    <t>Kĩ năng sống</t>
  </si>
  <si>
    <t>Tiền ăn bán trú (Ăn trưa)</t>
  </si>
  <si>
    <t>Ước thực hiện quý I</t>
  </si>
  <si>
    <t xml:space="preserve">Lương theo ngạch bậc </t>
  </si>
  <si>
    <t>Chi khác (HĐ thực hiện nghiệp vụ chuyên môn)</t>
  </si>
  <si>
    <t>Thuê lao động trong nước</t>
  </si>
  <si>
    <t>Đơn vị:  TRƯỜNG MẦM NON SEN HỒNG</t>
  </si>
  <si>
    <t>Q1/2019</t>
  </si>
  <si>
    <t>DT</t>
  </si>
  <si>
    <t xml:space="preserve">        * Tiếng anh tự chọn</t>
  </si>
  <si>
    <t xml:space="preserve">        * Thu thể dục nhịp điệu</t>
  </si>
  <si>
    <t xml:space="preserve">        * Học vẽ</t>
  </si>
  <si>
    <t xml:space="preserve">        * Thu tổ chức và phục vụ bán trú</t>
  </si>
  <si>
    <t xml:space="preserve">        * Thu vệ sinh bán trú</t>
  </si>
  <si>
    <t xml:space="preserve">        * Thu thiết bị, đồ dùng bán trú</t>
  </si>
  <si>
    <t xml:space="preserve">        * Thu phục vụ sáng</t>
  </si>
  <si>
    <t xml:space="preserve">        * Kỹ năng sống</t>
  </si>
  <si>
    <t xml:space="preserve">        * Tiền công NVND theo NQ04</t>
  </si>
  <si>
    <t xml:space="preserve">        * Thu học phẩm-học cụ</t>
  </si>
  <si>
    <t xml:space="preserve">        * Thu tiền ăn trưa xế</t>
  </si>
  <si>
    <t xml:space="preserve">        * Thu ăn sáng</t>
  </si>
  <si>
    <t xml:space="preserve">        * Thu tiền sữa học đường</t>
  </si>
  <si>
    <t xml:space="preserve">        * Thu nước uống</t>
  </si>
  <si>
    <t xml:space="preserve">        * Thu BHTN học sinh</t>
  </si>
  <si>
    <t>Sữa học đường</t>
  </si>
  <si>
    <t>Nguồn 13</t>
  </si>
  <si>
    <t>Nguồn 14</t>
  </si>
  <si>
    <t>1.3.1</t>
  </si>
  <si>
    <t xml:space="preserve">3.4.1 </t>
  </si>
  <si>
    <t>ĐÁNH GIÁ THỰC HIỆN DỰ TOÁN THU- CHI NGÂN SÁCH QUÝ II NĂM 2020</t>
  </si>
  <si>
    <t>Ước thực hiện quý II</t>
  </si>
  <si>
    <t>Q2/2019</t>
  </si>
  <si>
    <t>Khoán điện thoại</t>
  </si>
  <si>
    <t>Đào Thị Hồng Điệp</t>
  </si>
  <si>
    <t>Ngày  13  tháng  07 năm 2020</t>
  </si>
  <si>
    <t>ĐÁNH GIÁ THỰC HIỆN DỰ TOÁN THU- CHI NGÂN SÁCH 6 THÁNG ĐẦU NĂM 2020</t>
  </si>
  <si>
    <t>6 tháng</t>
  </si>
  <si>
    <t>Ước thực hiện 6 tháng</t>
  </si>
  <si>
    <t>Chi phí thuê mướn khác</t>
  </si>
  <si>
    <t>Nhà cửa</t>
  </si>
  <si>
    <t>Các thiết bị công nghệ thông tin</t>
  </si>
  <si>
    <t>Đường điện, cấp thoát nước</t>
  </si>
  <si>
    <t>Chi mua hàng hóa, vật tư</t>
  </si>
  <si>
    <t>Chi phí hoạt động nghiệp vụ chuyên ngành</t>
  </si>
  <si>
    <t>Chi các khoản khác</t>
  </si>
  <si>
    <t>ĐÁNH GIÁ THỰC HIỆN DỰ TOÁN THU- CHI NGÂN SÁCH QUÝ III NĂM 2020</t>
  </si>
  <si>
    <t>PC theo nghề, theo công việc</t>
  </si>
  <si>
    <t>Chi thu nhập tăng thêm theo cơ chế khoán, tự chủ</t>
  </si>
  <si>
    <t>Thuê đào tạo lại cán bộ</t>
  </si>
  <si>
    <t>Hỗ trợ đối tượng chính sách chi phí học tập</t>
  </si>
  <si>
    <t>Ngày  10  tháng  10 năm 2020</t>
  </si>
  <si>
    <t>Q3/2019</t>
  </si>
  <si>
    <t>Ước thực hiện quý III</t>
  </si>
  <si>
    <t>ĐÁNH GIÁ THỰC HIỆN DỰ TOÁN THU- CHI NGÂN SÁCH 9 THÁNG NĂM 2020</t>
  </si>
  <si>
    <t>Ước thực hiện 9 tháng</t>
  </si>
  <si>
    <t>9 tháng 2019</t>
  </si>
  <si>
    <t>ĐÁNH GIÁ THỰC HIỆN DỰ TOÁN THU- CHI NGÂN SÁCH QUÝ I NĂM 2021</t>
  </si>
  <si>
    <t>Quý 1/2021</t>
  </si>
  <si>
    <t>Cước phí Internet</t>
  </si>
  <si>
    <t>Ngày   15   tháng  04 năm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</si>
</sst>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name val="Times New Roman"/>
      <family val="1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Calibri"/>
      <family val="2"/>
      <scheme val="minor"/>
    </font>
    <font>
      <sz val="12"/>
      <name val="VNI-Times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5" fillId="0" borderId="1" xfId="2" quotePrefix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vertical="center" wrapText="1"/>
    </xf>
    <xf numFmtId="0" fontId="5" fillId="0" borderId="2" xfId="2" applyFont="1" applyFill="1" applyBorder="1" applyAlignment="1">
      <alignment vertical="center" wrapText="1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5" fillId="0" borderId="0" xfId="3" applyNumberFormat="1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164" fontId="3" fillId="0" borderId="0" xfId="3" applyNumberFormat="1" applyFont="1" applyFill="1" applyAlignment="1">
      <alignment vertical="center"/>
    </xf>
    <xf numFmtId="164" fontId="6" fillId="0" borderId="0" xfId="3" applyNumberFormat="1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1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2" quotePrefix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3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1" fontId="5" fillId="0" borderId="1" xfId="1" applyFont="1" applyFill="1" applyBorder="1" applyAlignment="1">
      <alignment vertical="center" wrapText="1"/>
    </xf>
    <xf numFmtId="41" fontId="5" fillId="0" borderId="1" xfId="1" quotePrefix="1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right" vertical="center" wrapText="1"/>
    </xf>
    <xf numFmtId="3" fontId="3" fillId="0" borderId="0" xfId="0" applyNumberFormat="1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0" fontId="5" fillId="0" borderId="1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3" fontId="6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">
    <cellStyle name="Comma" xfId="3" builtinId="3"/>
    <cellStyle name="Comma [0]" xfId="1" builtinId="6"/>
    <cellStyle name="Normal" xfId="0" builtinId="0"/>
    <cellStyle name="Normal_QUI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6"/>
  <sheetViews>
    <sheetView topLeftCell="A130" workbookViewId="0">
      <selection activeCell="K100" sqref="K1:N1048576"/>
    </sheetView>
  </sheetViews>
  <sheetFormatPr defaultRowHeight="15" x14ac:dyDescent="0.25"/>
  <cols>
    <col min="1" max="1" width="9.140625" style="1"/>
    <col min="2" max="2" width="29.28515625" style="19" customWidth="1"/>
    <col min="3" max="3" width="12.28515625" style="1" customWidth="1"/>
    <col min="4" max="4" width="13.42578125" style="1" customWidth="1"/>
    <col min="5" max="5" width="14.7109375" style="1" customWidth="1"/>
    <col min="6" max="6" width="14.5703125" style="1" customWidth="1"/>
    <col min="7" max="7" width="9.140625" style="1" hidden="1" customWidth="1"/>
    <col min="8" max="8" width="14.7109375" style="1" hidden="1" customWidth="1"/>
    <col min="9" max="9" width="11.140625" style="27" hidden="1" customWidth="1"/>
    <col min="10" max="10" width="11.140625" style="27" customWidth="1"/>
    <col min="11" max="11" width="9.140625" style="1" hidden="1" customWidth="1"/>
    <col min="12" max="14" width="0" style="1" hidden="1" customWidth="1"/>
    <col min="15" max="16384" width="9.140625" style="1"/>
  </cols>
  <sheetData>
    <row r="1" spans="1:11" ht="15.75" x14ac:dyDescent="0.25">
      <c r="A1" s="50" t="s">
        <v>89</v>
      </c>
      <c r="B1" s="50"/>
      <c r="C1" s="50"/>
      <c r="D1" s="50"/>
      <c r="E1" s="50"/>
      <c r="F1" s="50"/>
    </row>
    <row r="2" spans="1:11" ht="15.75" x14ac:dyDescent="0.25">
      <c r="A2" s="52" t="s">
        <v>124</v>
      </c>
      <c r="B2" s="52"/>
      <c r="C2" s="52"/>
      <c r="D2" s="2"/>
      <c r="E2" s="2"/>
      <c r="F2" s="2"/>
    </row>
    <row r="3" spans="1:11" ht="15.75" x14ac:dyDescent="0.25">
      <c r="A3" s="52" t="s">
        <v>90</v>
      </c>
      <c r="B3" s="52"/>
      <c r="C3" s="2"/>
      <c r="D3" s="2"/>
      <c r="E3" s="2"/>
      <c r="F3" s="2"/>
    </row>
    <row r="4" spans="1:11" ht="24.75" customHeight="1" x14ac:dyDescent="0.25">
      <c r="A4" s="53" t="s">
        <v>171</v>
      </c>
      <c r="B4" s="53"/>
      <c r="C4" s="53"/>
      <c r="D4" s="53"/>
      <c r="E4" s="53"/>
      <c r="F4" s="53"/>
    </row>
    <row r="5" spans="1:11" ht="15.75" x14ac:dyDescent="0.25">
      <c r="A5" s="54" t="s">
        <v>91</v>
      </c>
      <c r="B5" s="54"/>
      <c r="C5" s="54"/>
      <c r="D5" s="54"/>
      <c r="E5" s="54"/>
      <c r="F5" s="54"/>
    </row>
    <row r="6" spans="1:11" ht="15.75" x14ac:dyDescent="0.25">
      <c r="B6" s="20"/>
      <c r="C6" s="2"/>
      <c r="D6" s="2"/>
      <c r="E6" s="2"/>
      <c r="F6" s="3" t="s">
        <v>92</v>
      </c>
    </row>
    <row r="7" spans="1:11" ht="15.75" x14ac:dyDescent="0.25">
      <c r="A7" s="55" t="s">
        <v>0</v>
      </c>
      <c r="B7" s="55" t="s">
        <v>1</v>
      </c>
      <c r="C7" s="55" t="s">
        <v>93</v>
      </c>
      <c r="D7" s="55" t="s">
        <v>172</v>
      </c>
      <c r="E7" s="55" t="s">
        <v>94</v>
      </c>
      <c r="F7" s="55"/>
    </row>
    <row r="8" spans="1:11" ht="35.25" customHeight="1" x14ac:dyDescent="0.25">
      <c r="A8" s="55"/>
      <c r="B8" s="55"/>
      <c r="C8" s="55"/>
      <c r="D8" s="55"/>
      <c r="E8" s="47" t="s">
        <v>95</v>
      </c>
      <c r="F8" s="47" t="s">
        <v>96</v>
      </c>
    </row>
    <row r="9" spans="1:11" ht="31.5" x14ac:dyDescent="0.25">
      <c r="A9" s="4" t="s">
        <v>2</v>
      </c>
      <c r="B9" s="5" t="s">
        <v>3</v>
      </c>
      <c r="C9" s="6"/>
      <c r="D9" s="6"/>
      <c r="E9" s="4"/>
      <c r="F9" s="4"/>
    </row>
    <row r="10" spans="1:11" ht="15.75" x14ac:dyDescent="0.25">
      <c r="A10" s="4">
        <v>1</v>
      </c>
      <c r="B10" s="5" t="s">
        <v>4</v>
      </c>
      <c r="C10" s="6"/>
      <c r="D10" s="6"/>
      <c r="E10" s="4"/>
      <c r="F10" s="4"/>
    </row>
    <row r="11" spans="1:11" ht="15.75" x14ac:dyDescent="0.25">
      <c r="A11" s="4" t="s">
        <v>5</v>
      </c>
      <c r="B11" s="5" t="s">
        <v>6</v>
      </c>
      <c r="C11" s="6"/>
      <c r="D11" s="6"/>
      <c r="E11" s="4"/>
      <c r="F11" s="4"/>
    </row>
    <row r="12" spans="1:11" ht="15.75" hidden="1" x14ac:dyDescent="0.25">
      <c r="A12" s="4"/>
      <c r="B12" s="5" t="s">
        <v>7</v>
      </c>
      <c r="C12" s="6"/>
      <c r="D12" s="6"/>
      <c r="E12" s="4"/>
      <c r="F12" s="4"/>
    </row>
    <row r="13" spans="1:11" ht="15.75" hidden="1" x14ac:dyDescent="0.25">
      <c r="A13" s="4"/>
      <c r="B13" s="5" t="s">
        <v>8</v>
      </c>
      <c r="C13" s="6"/>
      <c r="D13" s="6"/>
      <c r="E13" s="4"/>
      <c r="F13" s="4"/>
    </row>
    <row r="14" spans="1:11" ht="15.75" hidden="1" x14ac:dyDescent="0.25">
      <c r="A14" s="4"/>
      <c r="B14" s="5" t="s">
        <v>97</v>
      </c>
      <c r="C14" s="6"/>
      <c r="D14" s="6"/>
      <c r="E14" s="4"/>
      <c r="F14" s="4"/>
    </row>
    <row r="15" spans="1:11" ht="15.75" x14ac:dyDescent="0.25">
      <c r="A15" s="4" t="s">
        <v>9</v>
      </c>
      <c r="B15" s="5" t="s">
        <v>10</v>
      </c>
      <c r="C15" s="6"/>
      <c r="D15" s="6"/>
      <c r="E15" s="4"/>
      <c r="F15" s="4"/>
      <c r="K15" s="1" t="s">
        <v>173</v>
      </c>
    </row>
    <row r="16" spans="1:11" ht="15.75" hidden="1" x14ac:dyDescent="0.25">
      <c r="A16" s="4"/>
      <c r="B16" s="5" t="s">
        <v>11</v>
      </c>
      <c r="C16" s="6"/>
      <c r="D16" s="6"/>
      <c r="E16" s="4"/>
      <c r="F16" s="4"/>
    </row>
    <row r="17" spans="1:11" ht="15.75" hidden="1" x14ac:dyDescent="0.25">
      <c r="A17" s="4"/>
      <c r="B17" s="5" t="s">
        <v>12</v>
      </c>
      <c r="C17" s="6"/>
      <c r="D17" s="6"/>
      <c r="E17" s="4"/>
      <c r="F17" s="4"/>
    </row>
    <row r="18" spans="1:11" s="13" customFormat="1" ht="17.25" customHeight="1" x14ac:dyDescent="0.25">
      <c r="A18" s="40" t="s">
        <v>61</v>
      </c>
      <c r="B18" s="12" t="s">
        <v>62</v>
      </c>
      <c r="C18" s="8">
        <f>C19+C20+C30</f>
        <v>3498</v>
      </c>
      <c r="D18" s="8">
        <f>D19+D20+D30</f>
        <v>1256</v>
      </c>
      <c r="E18" s="8"/>
      <c r="F18" s="8"/>
      <c r="G18" s="13" t="s">
        <v>125</v>
      </c>
      <c r="H18" s="13" t="s">
        <v>126</v>
      </c>
      <c r="I18" s="28"/>
      <c r="J18" s="28"/>
      <c r="K18" s="8">
        <f>K19+K20+K30</f>
        <v>2574</v>
      </c>
    </row>
    <row r="19" spans="1:11" ht="17.25" customHeight="1" x14ac:dyDescent="0.25">
      <c r="A19" s="40" t="s">
        <v>145</v>
      </c>
      <c r="B19" s="12" t="s">
        <v>63</v>
      </c>
      <c r="C19" s="8">
        <v>212</v>
      </c>
      <c r="D19" s="8">
        <f>'6 thang'!D19+'CK Q3-2020 '!D19</f>
        <v>64</v>
      </c>
      <c r="E19" s="9">
        <f>D19/(C19/4)</f>
        <v>1.2075471698113207</v>
      </c>
      <c r="F19" s="9">
        <f>D19/K19</f>
        <v>0.46376811594202899</v>
      </c>
      <c r="G19" s="1">
        <v>59</v>
      </c>
      <c r="K19" s="8">
        <f>'6 thang'!K19+'CK Q3-2020 '!K19</f>
        <v>138</v>
      </c>
    </row>
    <row r="20" spans="1:11" ht="17.25" customHeight="1" x14ac:dyDescent="0.25">
      <c r="A20" s="40" t="s">
        <v>64</v>
      </c>
      <c r="B20" s="12" t="s">
        <v>65</v>
      </c>
      <c r="C20" s="8">
        <f>SUM(C21:C29)</f>
        <v>1536</v>
      </c>
      <c r="D20" s="8">
        <f>SUM(D21:D29)</f>
        <v>600</v>
      </c>
      <c r="E20" s="9"/>
      <c r="F20" s="9"/>
      <c r="G20" s="1">
        <v>476.68</v>
      </c>
      <c r="K20" s="8">
        <f>SUM(K21:K29)</f>
        <v>1284</v>
      </c>
    </row>
    <row r="21" spans="1:11" s="2" customFormat="1" ht="17.25" customHeight="1" x14ac:dyDescent="0.25">
      <c r="A21" s="7"/>
      <c r="B21" s="37" t="s">
        <v>87</v>
      </c>
      <c r="C21" s="6">
        <v>101</v>
      </c>
      <c r="D21" s="6">
        <f>'CK Q3-2020 '!D21+'6 thang'!D21</f>
        <v>32</v>
      </c>
      <c r="E21" s="10">
        <f>D21/(C21/4)</f>
        <v>1.2673267326732673</v>
      </c>
      <c r="F21" s="10">
        <f>D21/K21</f>
        <v>0.47058823529411764</v>
      </c>
      <c r="G21" s="2">
        <v>34</v>
      </c>
      <c r="H21" s="26" t="s">
        <v>127</v>
      </c>
      <c r="I21" s="25">
        <v>5950000</v>
      </c>
      <c r="J21" s="25"/>
      <c r="K21" s="6">
        <f>'CK Q3-2020 '!K21+'6 thang'!K21</f>
        <v>68</v>
      </c>
    </row>
    <row r="22" spans="1:11" s="2" customFormat="1" ht="17.25" customHeight="1" x14ac:dyDescent="0.25">
      <c r="A22" s="7"/>
      <c r="B22" s="37" t="s">
        <v>76</v>
      </c>
      <c r="C22" s="6">
        <v>86</v>
      </c>
      <c r="D22" s="6">
        <f>'CK Q3-2020 '!D22+'6 thang'!D22</f>
        <v>28</v>
      </c>
      <c r="E22" s="10">
        <f t="shared" ref="E22:E36" si="0">D22/(C22/4)</f>
        <v>1.3023255813953489</v>
      </c>
      <c r="F22" s="10">
        <f>D22/K22</f>
        <v>0.56000000000000005</v>
      </c>
      <c r="G22" s="2">
        <v>25</v>
      </c>
      <c r="H22" s="26" t="s">
        <v>128</v>
      </c>
      <c r="I22" s="25">
        <v>5220000</v>
      </c>
      <c r="J22" s="25"/>
      <c r="K22" s="6">
        <f>'CK Q3-2020 '!K22+'6 thang'!K22</f>
        <v>50</v>
      </c>
    </row>
    <row r="23" spans="1:11" s="2" customFormat="1" ht="17.25" customHeight="1" x14ac:dyDescent="0.25">
      <c r="A23" s="7"/>
      <c r="B23" s="37" t="s">
        <v>77</v>
      </c>
      <c r="C23" s="6">
        <v>86</v>
      </c>
      <c r="D23" s="6">
        <f>'CK Q3-2020 '!D23+'6 thang'!D23</f>
        <v>28</v>
      </c>
      <c r="E23" s="10">
        <f t="shared" si="0"/>
        <v>1.3023255813953489</v>
      </c>
      <c r="F23" s="10">
        <f t="shared" ref="F23:F29" si="1">D23/K23</f>
        <v>0.56000000000000005</v>
      </c>
      <c r="G23" s="2">
        <v>25</v>
      </c>
      <c r="H23" s="26" t="s">
        <v>129</v>
      </c>
      <c r="I23" s="25">
        <v>5130000</v>
      </c>
      <c r="J23" s="25"/>
      <c r="K23" s="6">
        <f>'CK Q3-2020 '!K23+'6 thang'!K23</f>
        <v>50</v>
      </c>
    </row>
    <row r="24" spans="1:11" s="2" customFormat="1" ht="17.25" customHeight="1" x14ac:dyDescent="0.25">
      <c r="A24" s="7"/>
      <c r="B24" s="37" t="s">
        <v>78</v>
      </c>
      <c r="C24" s="6">
        <v>644</v>
      </c>
      <c r="D24" s="6">
        <f>'CK Q3-2020 '!D24+'6 thang'!D24</f>
        <v>265</v>
      </c>
      <c r="E24" s="10">
        <f t="shared" si="0"/>
        <v>1.6459627329192548</v>
      </c>
      <c r="F24" s="10">
        <f t="shared" si="1"/>
        <v>0.47237076648841353</v>
      </c>
      <c r="G24" s="2">
        <v>182</v>
      </c>
      <c r="H24" s="26" t="s">
        <v>130</v>
      </c>
      <c r="I24" s="25">
        <v>41600000</v>
      </c>
      <c r="J24" s="25"/>
      <c r="K24" s="6">
        <f>'CK Q3-2020 '!K24+'6 thang'!K24</f>
        <v>561</v>
      </c>
    </row>
    <row r="25" spans="1:11" s="2" customFormat="1" ht="31.5" x14ac:dyDescent="0.25">
      <c r="A25" s="7"/>
      <c r="B25" s="37" t="s">
        <v>88</v>
      </c>
      <c r="C25" s="6">
        <v>207</v>
      </c>
      <c r="D25" s="6">
        <f>'CK Q3-2020 '!D25+'6 thang'!D25</f>
        <v>76</v>
      </c>
      <c r="E25" s="10">
        <f t="shared" si="0"/>
        <v>1.4685990338164252</v>
      </c>
      <c r="F25" s="10">
        <f t="shared" si="1"/>
        <v>0.55072463768115942</v>
      </c>
      <c r="G25" s="2">
        <v>59</v>
      </c>
      <c r="H25" s="26" t="s">
        <v>131</v>
      </c>
      <c r="I25" s="25">
        <v>20300000</v>
      </c>
      <c r="J25" s="25"/>
      <c r="K25" s="6">
        <f>'CK Q3-2020 '!K25+'6 thang'!K25</f>
        <v>138</v>
      </c>
    </row>
    <row r="26" spans="1:11" s="2" customFormat="1" ht="18" customHeight="1" x14ac:dyDescent="0.25">
      <c r="A26" s="7"/>
      <c r="B26" s="37" t="s">
        <v>79</v>
      </c>
      <c r="C26" s="6">
        <v>44</v>
      </c>
      <c r="D26" s="6">
        <f>'CK Q3-2020 '!D26+'6 thang'!D26</f>
        <v>18</v>
      </c>
      <c r="E26" s="10">
        <f t="shared" si="0"/>
        <v>1.6363636363636365</v>
      </c>
      <c r="F26" s="10">
        <f t="shared" si="1"/>
        <v>0.51428571428571423</v>
      </c>
      <c r="G26" s="2">
        <v>13</v>
      </c>
      <c r="H26" s="26" t="s">
        <v>132</v>
      </c>
      <c r="I26" s="25">
        <v>2130000</v>
      </c>
      <c r="J26" s="25"/>
      <c r="K26" s="6">
        <f>'CK Q3-2020 '!K26+'6 thang'!K26</f>
        <v>35</v>
      </c>
    </row>
    <row r="27" spans="1:11" s="2" customFormat="1" ht="18" customHeight="1" x14ac:dyDescent="0.25">
      <c r="A27" s="7"/>
      <c r="B27" s="37" t="s">
        <v>80</v>
      </c>
      <c r="C27" s="6">
        <v>46</v>
      </c>
      <c r="D27" s="6">
        <f>'CK Q3-2020 '!D27+'6 thang'!D27</f>
        <v>41</v>
      </c>
      <c r="E27" s="10">
        <f t="shared" si="0"/>
        <v>3.5652173913043477</v>
      </c>
      <c r="F27" s="10">
        <f t="shared" si="1"/>
        <v>0.33064516129032256</v>
      </c>
      <c r="G27" s="2">
        <v>41.8</v>
      </c>
      <c r="H27" s="26" t="s">
        <v>133</v>
      </c>
      <c r="I27" s="25">
        <v>0</v>
      </c>
      <c r="J27" s="25"/>
      <c r="K27" s="6">
        <f>'CK Q3-2020 '!K27+'6 thang'!K27</f>
        <v>124</v>
      </c>
    </row>
    <row r="28" spans="1:11" s="2" customFormat="1" ht="18" customHeight="1" x14ac:dyDescent="0.25">
      <c r="A28" s="7"/>
      <c r="B28" s="37" t="s">
        <v>81</v>
      </c>
      <c r="C28" s="6">
        <v>207</v>
      </c>
      <c r="D28" s="6">
        <f>'CK Q3-2020 '!D28+'6 thang'!D28</f>
        <v>77</v>
      </c>
      <c r="E28" s="10">
        <f t="shared" si="0"/>
        <v>1.4879227053140096</v>
      </c>
      <c r="F28" s="10">
        <f t="shared" si="1"/>
        <v>0.42307692307692307</v>
      </c>
      <c r="G28" s="2">
        <v>59</v>
      </c>
      <c r="H28" s="26" t="s">
        <v>134</v>
      </c>
      <c r="I28" s="25">
        <v>10150000</v>
      </c>
      <c r="J28" s="25"/>
      <c r="K28" s="6">
        <f>'CK Q3-2020 '!K28+'6 thang'!K28</f>
        <v>182</v>
      </c>
    </row>
    <row r="29" spans="1:11" s="2" customFormat="1" ht="18" customHeight="1" x14ac:dyDescent="0.25">
      <c r="A29" s="7"/>
      <c r="B29" s="37" t="s">
        <v>118</v>
      </c>
      <c r="C29" s="6">
        <v>115</v>
      </c>
      <c r="D29" s="6">
        <f>'CK Q3-2020 '!D29+'6 thang'!D29</f>
        <v>35</v>
      </c>
      <c r="E29" s="10">
        <f t="shared" si="0"/>
        <v>1.2173913043478262</v>
      </c>
      <c r="F29" s="10">
        <f t="shared" si="1"/>
        <v>0.46052631578947367</v>
      </c>
      <c r="G29" s="2">
        <v>37.880000000000003</v>
      </c>
      <c r="H29" s="26" t="s">
        <v>135</v>
      </c>
      <c r="I29" s="25">
        <v>6600000</v>
      </c>
      <c r="J29" s="25"/>
      <c r="K29" s="6">
        <f>'CK Q3-2020 '!K29+'6 thang'!K29</f>
        <v>76</v>
      </c>
    </row>
    <row r="30" spans="1:11" ht="16.5" customHeight="1" x14ac:dyDescent="0.25">
      <c r="A30" s="40" t="s">
        <v>66</v>
      </c>
      <c r="B30" s="12" t="s">
        <v>67</v>
      </c>
      <c r="C30" s="8">
        <f>SUM(C31:C36)</f>
        <v>1750</v>
      </c>
      <c r="D30" s="8">
        <f>SUM(D31:D36)</f>
        <v>592</v>
      </c>
      <c r="E30" s="9">
        <f t="shared" ref="E30" si="2">D30/C30</f>
        <v>0.3382857142857143</v>
      </c>
      <c r="F30" s="9">
        <f t="shared" ref="F30" si="3">D30/G30</f>
        <v>5.4511970534069984</v>
      </c>
      <c r="G30" s="1">
        <v>108.6</v>
      </c>
      <c r="H30" s="29" t="s">
        <v>136</v>
      </c>
      <c r="I30" s="27">
        <v>60690000</v>
      </c>
      <c r="K30" s="8">
        <f>SUM(K31:K36)</f>
        <v>1152</v>
      </c>
    </row>
    <row r="31" spans="1:11" s="2" customFormat="1" ht="16.5" customHeight="1" x14ac:dyDescent="0.25">
      <c r="A31" s="7"/>
      <c r="B31" s="37" t="s">
        <v>119</v>
      </c>
      <c r="C31" s="6">
        <v>1220</v>
      </c>
      <c r="D31" s="6">
        <f>'CK Q3-2020 '!D31+'6 thang'!D31</f>
        <v>420</v>
      </c>
      <c r="E31" s="10">
        <f t="shared" si="0"/>
        <v>1.3770491803278688</v>
      </c>
      <c r="F31" s="10">
        <f>D31/K31</f>
        <v>0.51980198019801982</v>
      </c>
      <c r="G31" s="2">
        <v>283</v>
      </c>
      <c r="H31" s="26" t="s">
        <v>137</v>
      </c>
      <c r="I31" s="25">
        <v>20580000</v>
      </c>
      <c r="J31" s="25"/>
      <c r="K31" s="6">
        <f>'CK Q3-2020 '!K31+'6 thang'!K31</f>
        <v>808</v>
      </c>
    </row>
    <row r="32" spans="1:11" s="2" customFormat="1" ht="16.5" customHeight="1" x14ac:dyDescent="0.25">
      <c r="A32" s="7"/>
      <c r="B32" s="37" t="s">
        <v>98</v>
      </c>
      <c r="C32" s="6">
        <v>414</v>
      </c>
      <c r="D32" s="6">
        <f>'CK Q3-2020 '!D32+'6 thang'!D32</f>
        <v>130</v>
      </c>
      <c r="E32" s="10">
        <f t="shared" si="0"/>
        <v>1.2560386473429952</v>
      </c>
      <c r="F32" s="10">
        <f t="shared" ref="F32:F36" si="4">D32/K32</f>
        <v>0.47794117647058826</v>
      </c>
      <c r="G32" s="2">
        <v>95.6</v>
      </c>
      <c r="H32" s="26" t="s">
        <v>138</v>
      </c>
      <c r="I32" s="25">
        <v>0</v>
      </c>
      <c r="J32" s="25"/>
      <c r="K32" s="6">
        <f>'CK Q3-2020 '!K32+'6 thang'!K32</f>
        <v>272</v>
      </c>
    </row>
    <row r="33" spans="1:11" s="2" customFormat="1" ht="16.5" customHeight="1" x14ac:dyDescent="0.25">
      <c r="A33" s="7"/>
      <c r="B33" s="37" t="s">
        <v>82</v>
      </c>
      <c r="C33" s="6">
        <v>31</v>
      </c>
      <c r="D33" s="6">
        <f>'CK Q3-2020 '!D33+'6 thang'!D33</f>
        <v>8</v>
      </c>
      <c r="E33" s="10">
        <f t="shared" si="0"/>
        <v>1.032258064516129</v>
      </c>
      <c r="F33" s="10">
        <f t="shared" si="4"/>
        <v>0.33333333333333331</v>
      </c>
      <c r="G33" s="2">
        <v>9</v>
      </c>
      <c r="H33" s="26" t="s">
        <v>139</v>
      </c>
      <c r="I33" s="25">
        <v>0</v>
      </c>
      <c r="J33" s="25"/>
      <c r="K33" s="6">
        <f>'CK Q3-2020 '!K33+'6 thang'!K33</f>
        <v>24</v>
      </c>
    </row>
    <row r="34" spans="1:11" s="2" customFormat="1" ht="16.5" customHeight="1" x14ac:dyDescent="0.25">
      <c r="A34" s="7"/>
      <c r="B34" s="38" t="s">
        <v>84</v>
      </c>
      <c r="C34" s="6">
        <v>35</v>
      </c>
      <c r="D34" s="6">
        <f>'CK Q3-2020 '!D34+'6 thang'!D34</f>
        <v>1</v>
      </c>
      <c r="E34" s="10">
        <f t="shared" si="0"/>
        <v>0.11428571428571428</v>
      </c>
      <c r="F34" s="10">
        <f t="shared" si="4"/>
        <v>2.564102564102564E-2</v>
      </c>
      <c r="G34" s="2">
        <v>4</v>
      </c>
      <c r="H34" s="26" t="s">
        <v>140</v>
      </c>
      <c r="I34" s="25">
        <v>0</v>
      </c>
      <c r="J34" s="25"/>
      <c r="K34" s="6">
        <f>'CK Q3-2020 '!K34+'6 thang'!K34</f>
        <v>39</v>
      </c>
    </row>
    <row r="35" spans="1:11" s="2" customFormat="1" ht="16.5" customHeight="1" x14ac:dyDescent="0.25">
      <c r="A35" s="7"/>
      <c r="B35" s="37" t="s">
        <v>83</v>
      </c>
      <c r="C35" s="6">
        <v>10</v>
      </c>
      <c r="D35" s="6">
        <f>'CK Q3-2020 '!D35+'6 thang'!D35</f>
        <v>9</v>
      </c>
      <c r="E35" s="10">
        <f t="shared" si="0"/>
        <v>3.6</v>
      </c>
      <c r="F35" s="10">
        <f t="shared" si="4"/>
        <v>1</v>
      </c>
      <c r="G35" s="2">
        <v>0</v>
      </c>
      <c r="H35" s="26" t="s">
        <v>141</v>
      </c>
      <c r="I35" s="25">
        <v>0</v>
      </c>
      <c r="J35" s="25"/>
      <c r="K35" s="6">
        <f>'CK Q3-2020 '!K35+'6 thang'!K35</f>
        <v>9</v>
      </c>
    </row>
    <row r="36" spans="1:11" s="2" customFormat="1" ht="16.5" customHeight="1" x14ac:dyDescent="0.25">
      <c r="A36" s="7"/>
      <c r="B36" s="37" t="s">
        <v>142</v>
      </c>
      <c r="C36" s="6">
        <v>40</v>
      </c>
      <c r="D36" s="6">
        <f>'CK Q3-2020 '!D36+'6 thang'!D36</f>
        <v>24</v>
      </c>
      <c r="E36" s="10">
        <f t="shared" si="0"/>
        <v>2.4</v>
      </c>
      <c r="F36" s="10" t="e">
        <f t="shared" si="4"/>
        <v>#DIV/0!</v>
      </c>
      <c r="G36" s="2">
        <v>0</v>
      </c>
      <c r="I36" s="25">
        <v>5336100</v>
      </c>
      <c r="J36" s="25"/>
      <c r="K36" s="6">
        <f>'CK Q3-2020 '!K36+'6 thang'!K36</f>
        <v>0</v>
      </c>
    </row>
    <row r="37" spans="1:11" ht="16.5" customHeight="1" x14ac:dyDescent="0.25">
      <c r="A37" s="7" t="s">
        <v>68</v>
      </c>
      <c r="B37" s="5" t="s">
        <v>69</v>
      </c>
      <c r="C37" s="8"/>
      <c r="D37" s="8"/>
      <c r="E37" s="9"/>
      <c r="F37" s="9"/>
    </row>
    <row r="38" spans="1:11" ht="16.5" customHeight="1" x14ac:dyDescent="0.25">
      <c r="A38" s="4">
        <v>2</v>
      </c>
      <c r="B38" s="5" t="s">
        <v>13</v>
      </c>
      <c r="C38" s="6"/>
      <c r="D38" s="6"/>
      <c r="E38" s="4"/>
      <c r="F38" s="4"/>
    </row>
    <row r="39" spans="1:11" ht="16.5" customHeight="1" x14ac:dyDescent="0.25">
      <c r="A39" s="4" t="s">
        <v>14</v>
      </c>
      <c r="B39" s="5" t="s">
        <v>99</v>
      </c>
      <c r="C39" s="6"/>
      <c r="D39" s="6"/>
      <c r="E39" s="4"/>
      <c r="F39" s="4"/>
    </row>
    <row r="40" spans="1:11" ht="16.5" customHeight="1" x14ac:dyDescent="0.25">
      <c r="A40" s="4" t="s">
        <v>15</v>
      </c>
      <c r="B40" s="5" t="s">
        <v>16</v>
      </c>
      <c r="C40" s="6"/>
      <c r="D40" s="6"/>
      <c r="E40" s="4"/>
      <c r="F40" s="4"/>
    </row>
    <row r="41" spans="1:11" ht="31.5" x14ac:dyDescent="0.25">
      <c r="A41" s="4" t="s">
        <v>17</v>
      </c>
      <c r="B41" s="5" t="s">
        <v>18</v>
      </c>
      <c r="C41" s="6"/>
      <c r="D41" s="6"/>
      <c r="E41" s="4"/>
      <c r="F41" s="4"/>
    </row>
    <row r="42" spans="1:11" ht="15.75" x14ac:dyDescent="0.25">
      <c r="A42" s="4" t="s">
        <v>19</v>
      </c>
      <c r="B42" s="5" t="s">
        <v>20</v>
      </c>
      <c r="C42" s="6"/>
      <c r="D42" s="6"/>
      <c r="E42" s="4"/>
      <c r="F42" s="4"/>
    </row>
    <row r="43" spans="1:11" ht="15.75" customHeight="1" x14ac:dyDescent="0.25">
      <c r="A43" s="4" t="s">
        <v>15</v>
      </c>
      <c r="B43" s="5" t="s">
        <v>21</v>
      </c>
      <c r="C43" s="6"/>
      <c r="D43" s="6"/>
      <c r="E43" s="4"/>
      <c r="F43" s="4"/>
    </row>
    <row r="44" spans="1:11" ht="31.5" x14ac:dyDescent="0.25">
      <c r="A44" s="4" t="s">
        <v>17</v>
      </c>
      <c r="B44" s="5" t="s">
        <v>22</v>
      </c>
      <c r="C44" s="6"/>
      <c r="D44" s="6"/>
      <c r="E44" s="4"/>
      <c r="F44" s="4"/>
    </row>
    <row r="45" spans="1:11" ht="15.75" x14ac:dyDescent="0.25">
      <c r="A45" s="4">
        <v>3</v>
      </c>
      <c r="B45" s="5" t="s">
        <v>23</v>
      </c>
      <c r="C45" s="6"/>
      <c r="D45" s="6"/>
      <c r="E45" s="4"/>
      <c r="F45" s="4"/>
    </row>
    <row r="46" spans="1:11" ht="15.75" x14ac:dyDescent="0.25">
      <c r="A46" s="4" t="s">
        <v>24</v>
      </c>
      <c r="B46" s="5" t="s">
        <v>6</v>
      </c>
      <c r="C46" s="6"/>
      <c r="D46" s="6"/>
      <c r="E46" s="4"/>
      <c r="F46" s="4"/>
    </row>
    <row r="47" spans="1:11" ht="17.25" hidden="1" x14ac:dyDescent="0.25">
      <c r="A47" s="4"/>
      <c r="B47" s="5" t="s">
        <v>7</v>
      </c>
      <c r="C47" s="6"/>
      <c r="D47" s="6"/>
      <c r="E47" s="4"/>
      <c r="F47" s="4"/>
    </row>
    <row r="48" spans="1:11" ht="17.25" hidden="1" x14ac:dyDescent="0.25">
      <c r="A48" s="4"/>
      <c r="B48" s="5" t="s">
        <v>8</v>
      </c>
      <c r="C48" s="6"/>
      <c r="D48" s="6"/>
      <c r="E48" s="4"/>
      <c r="F48" s="4"/>
    </row>
    <row r="49" spans="1:11" ht="17.25" hidden="1" x14ac:dyDescent="0.25">
      <c r="A49" s="4"/>
      <c r="B49" s="5" t="s">
        <v>97</v>
      </c>
      <c r="C49" s="6"/>
      <c r="D49" s="6"/>
      <c r="E49" s="4"/>
      <c r="F49" s="4"/>
    </row>
    <row r="50" spans="1:11" ht="15.75" x14ac:dyDescent="0.25">
      <c r="A50" s="4" t="s">
        <v>25</v>
      </c>
      <c r="B50" s="5" t="s">
        <v>10</v>
      </c>
      <c r="C50" s="6"/>
      <c r="D50" s="6"/>
      <c r="E50" s="4"/>
      <c r="F50" s="4"/>
      <c r="K50" s="1" t="s">
        <v>173</v>
      </c>
    </row>
    <row r="51" spans="1:11" ht="17.25" hidden="1" x14ac:dyDescent="0.25">
      <c r="A51" s="4"/>
      <c r="B51" s="5" t="s">
        <v>11</v>
      </c>
      <c r="C51" s="6"/>
      <c r="D51" s="6"/>
      <c r="E51" s="4"/>
      <c r="F51" s="4"/>
    </row>
    <row r="52" spans="1:11" ht="17.25" hidden="1" x14ac:dyDescent="0.25">
      <c r="A52" s="4"/>
      <c r="B52" s="5" t="s">
        <v>12</v>
      </c>
      <c r="C52" s="6"/>
      <c r="D52" s="6"/>
      <c r="E52" s="4"/>
      <c r="F52" s="4"/>
    </row>
    <row r="53" spans="1:11" ht="17.25" hidden="1" x14ac:dyDescent="0.25">
      <c r="A53" s="4"/>
      <c r="B53" s="5" t="s">
        <v>97</v>
      </c>
      <c r="C53" s="6"/>
      <c r="D53" s="6"/>
      <c r="E53" s="4"/>
      <c r="F53" s="4"/>
    </row>
    <row r="54" spans="1:11" s="13" customFormat="1" ht="18.75" customHeight="1" x14ac:dyDescent="0.25">
      <c r="A54" s="40" t="s">
        <v>71</v>
      </c>
      <c r="B54" s="12" t="s">
        <v>72</v>
      </c>
      <c r="C54" s="8">
        <f>C55+C56+C66</f>
        <v>3498</v>
      </c>
      <c r="D54" s="8">
        <f>D55+D56+D66</f>
        <v>1033</v>
      </c>
      <c r="E54" s="9">
        <f>D54/(C54/4)</f>
        <v>1.1812464265294453</v>
      </c>
      <c r="F54" s="9">
        <f>D54/K54</f>
        <v>0.56448087431693994</v>
      </c>
      <c r="I54" s="28"/>
      <c r="J54" s="28"/>
      <c r="K54" s="8">
        <f>K55+K56+K66</f>
        <v>1830</v>
      </c>
    </row>
    <row r="55" spans="1:11" ht="18.75" customHeight="1" x14ac:dyDescent="0.25">
      <c r="A55" s="40" t="s">
        <v>146</v>
      </c>
      <c r="B55" s="12" t="s">
        <v>70</v>
      </c>
      <c r="C55" s="8">
        <v>212</v>
      </c>
      <c r="D55" s="8">
        <f>'CK Q3-2020 '!D55+'6 thang'!D55</f>
        <v>134</v>
      </c>
      <c r="E55" s="9">
        <f t="shared" ref="E55" si="5">D55/(C55/4)</f>
        <v>2.5283018867924527</v>
      </c>
      <c r="F55" s="9">
        <f>D55/K55</f>
        <v>1.2884615384615385</v>
      </c>
      <c r="G55" s="1">
        <v>108</v>
      </c>
      <c r="K55" s="8">
        <f>'CK Q3-2020 '!K55+'6 thang'!K55</f>
        <v>104</v>
      </c>
    </row>
    <row r="56" spans="1:11" ht="18.75" customHeight="1" x14ac:dyDescent="0.25">
      <c r="A56" s="40" t="s">
        <v>73</v>
      </c>
      <c r="B56" s="12" t="s">
        <v>100</v>
      </c>
      <c r="C56" s="8">
        <f>SUM(C57:C65)</f>
        <v>1536</v>
      </c>
      <c r="D56" s="8">
        <f>SUM(D57:D65)</f>
        <v>291</v>
      </c>
      <c r="E56" s="9">
        <f t="shared" ref="E56:E66" si="6">D56/C56</f>
        <v>0.189453125</v>
      </c>
      <c r="F56" s="9">
        <f>D56/K56</f>
        <v>0.34933973589435774</v>
      </c>
      <c r="G56" s="1">
        <v>271.46499999999997</v>
      </c>
      <c r="K56" s="8">
        <f>SUM(K57:K65)</f>
        <v>833</v>
      </c>
    </row>
    <row r="57" spans="1:11" s="2" customFormat="1" ht="18.75" customHeight="1" x14ac:dyDescent="0.25">
      <c r="A57" s="7"/>
      <c r="B57" s="37" t="s">
        <v>87</v>
      </c>
      <c r="C57" s="6">
        <v>101</v>
      </c>
      <c r="D57" s="6">
        <f>'CK Q3-2020 '!D57+'6 thang'!D57</f>
        <v>24</v>
      </c>
      <c r="E57" s="10">
        <f t="shared" ref="E57:E72" si="7">D57/(C57/4)</f>
        <v>0.95049504950495045</v>
      </c>
      <c r="F57" s="10">
        <f>D57/K57</f>
        <v>0.42857142857142855</v>
      </c>
      <c r="G57" s="2">
        <v>0</v>
      </c>
      <c r="H57" s="25">
        <v>974140</v>
      </c>
      <c r="I57" s="25"/>
      <c r="J57" s="25"/>
      <c r="K57" s="6">
        <f>'CK Q3-2020 '!K57+'6 thang'!K57</f>
        <v>56</v>
      </c>
    </row>
    <row r="58" spans="1:11" s="2" customFormat="1" ht="18.75" customHeight="1" x14ac:dyDescent="0.25">
      <c r="A58" s="7"/>
      <c r="B58" s="37" t="s">
        <v>76</v>
      </c>
      <c r="C58" s="6">
        <v>86</v>
      </c>
      <c r="D58" s="6">
        <f>'CK Q3-2020 '!D58+'6 thang'!D58</f>
        <v>21</v>
      </c>
      <c r="E58" s="10">
        <f t="shared" si="7"/>
        <v>0.97674418604651159</v>
      </c>
      <c r="F58" s="10" t="e">
        <f t="shared" ref="F58:F65" si="8">D58/K58</f>
        <v>#DIV/0!</v>
      </c>
      <c r="G58" s="2">
        <v>0</v>
      </c>
      <c r="H58" s="25">
        <v>0</v>
      </c>
      <c r="I58" s="25"/>
      <c r="J58" s="25"/>
      <c r="K58" s="6">
        <f>'CK Q3-2020 '!K58+'6 thang'!K58</f>
        <v>0</v>
      </c>
    </row>
    <row r="59" spans="1:11" s="2" customFormat="1" ht="18.75" customHeight="1" x14ac:dyDescent="0.25">
      <c r="A59" s="7"/>
      <c r="B59" s="37" t="s">
        <v>77</v>
      </c>
      <c r="C59" s="6">
        <v>86</v>
      </c>
      <c r="D59" s="6">
        <f>'CK Q3-2020 '!D59+'6 thang'!D59</f>
        <v>20</v>
      </c>
      <c r="E59" s="10">
        <f t="shared" si="7"/>
        <v>0.93023255813953487</v>
      </c>
      <c r="F59" s="10" t="e">
        <f t="shared" si="8"/>
        <v>#DIV/0!</v>
      </c>
      <c r="G59" s="2">
        <v>0</v>
      </c>
      <c r="H59" s="25">
        <v>0</v>
      </c>
      <c r="I59" s="25"/>
      <c r="J59" s="25"/>
      <c r="K59" s="6">
        <f>'CK Q3-2020 '!K59+'6 thang'!K59</f>
        <v>0</v>
      </c>
    </row>
    <row r="60" spans="1:11" s="2" customFormat="1" ht="18.75" customHeight="1" x14ac:dyDescent="0.25">
      <c r="A60" s="7"/>
      <c r="B60" s="37" t="s">
        <v>78</v>
      </c>
      <c r="C60" s="6">
        <v>644</v>
      </c>
      <c r="D60" s="6">
        <f>'CK Q3-2020 '!D60+'6 thang'!D60</f>
        <v>117</v>
      </c>
      <c r="E60" s="10">
        <f t="shared" si="7"/>
        <v>0.72670807453416153</v>
      </c>
      <c r="F60" s="10">
        <f t="shared" si="8"/>
        <v>0.26590909090909093</v>
      </c>
      <c r="G60" s="2">
        <v>143</v>
      </c>
      <c r="H60" s="25">
        <v>50663958</v>
      </c>
      <c r="I60" s="25"/>
      <c r="J60" s="25"/>
      <c r="K60" s="6">
        <f>'CK Q3-2020 '!K60+'6 thang'!K60</f>
        <v>440</v>
      </c>
    </row>
    <row r="61" spans="1:11" s="2" customFormat="1" ht="31.5" x14ac:dyDescent="0.25">
      <c r="A61" s="7"/>
      <c r="B61" s="37" t="s">
        <v>88</v>
      </c>
      <c r="C61" s="6">
        <v>207</v>
      </c>
      <c r="D61" s="6">
        <f>'CK Q3-2020 '!D61+'6 thang'!D61</f>
        <v>48</v>
      </c>
      <c r="E61" s="10">
        <f t="shared" si="7"/>
        <v>0.92753623188405798</v>
      </c>
      <c r="F61" s="10">
        <f t="shared" si="8"/>
        <v>0.48979591836734693</v>
      </c>
      <c r="G61" s="2">
        <v>49</v>
      </c>
      <c r="H61" s="25">
        <v>21320200</v>
      </c>
      <c r="I61" s="25"/>
      <c r="J61" s="25"/>
      <c r="K61" s="6">
        <f>'CK Q3-2020 '!K61+'6 thang'!K61</f>
        <v>98</v>
      </c>
    </row>
    <row r="62" spans="1:11" s="2" customFormat="1" ht="16.5" customHeight="1" x14ac:dyDescent="0.25">
      <c r="A62" s="7"/>
      <c r="B62" s="37" t="s">
        <v>79</v>
      </c>
      <c r="C62" s="6">
        <v>44</v>
      </c>
      <c r="D62" s="6">
        <f>'CK Q3-2020 '!D62+'6 thang'!D62</f>
        <v>12</v>
      </c>
      <c r="E62" s="10">
        <f>D62/(C62/4)</f>
        <v>1.0909090909090908</v>
      </c>
      <c r="F62" s="10">
        <f>D62/K62</f>
        <v>0.44444444444444442</v>
      </c>
      <c r="G62" s="2">
        <v>10.425000000000001</v>
      </c>
      <c r="H62" s="25">
        <v>0</v>
      </c>
      <c r="I62" s="25"/>
      <c r="J62" s="25"/>
      <c r="K62" s="6">
        <f>'CK Q3-2020 '!K62+'6 thang'!K62</f>
        <v>27</v>
      </c>
    </row>
    <row r="63" spans="1:11" s="2" customFormat="1" ht="16.5" customHeight="1" x14ac:dyDescent="0.25">
      <c r="A63" s="7"/>
      <c r="B63" s="37" t="s">
        <v>80</v>
      </c>
      <c r="C63" s="6">
        <v>46</v>
      </c>
      <c r="D63" s="6">
        <f>'CK Q3-2020 '!D63+'6 thang'!D63</f>
        <v>1</v>
      </c>
      <c r="E63" s="10">
        <f t="shared" si="7"/>
        <v>8.6956521739130432E-2</v>
      </c>
      <c r="F63" s="10">
        <f t="shared" si="8"/>
        <v>3.2258064516129031E-2</v>
      </c>
      <c r="G63" s="2">
        <v>7.65</v>
      </c>
      <c r="H63" s="25">
        <v>0</v>
      </c>
      <c r="I63" s="25"/>
      <c r="J63" s="25"/>
      <c r="K63" s="6">
        <f>'CK Q3-2020 '!K63+'6 thang'!K63</f>
        <v>31</v>
      </c>
    </row>
    <row r="64" spans="1:11" s="2" customFormat="1" ht="16.5" customHeight="1" x14ac:dyDescent="0.25">
      <c r="A64" s="7"/>
      <c r="B64" s="37" t="s">
        <v>81</v>
      </c>
      <c r="C64" s="6">
        <v>207</v>
      </c>
      <c r="D64" s="6">
        <f>'CK Q3-2020 '!D64+'6 thang'!D64</f>
        <v>22</v>
      </c>
      <c r="E64" s="10">
        <f t="shared" si="7"/>
        <v>0.4251207729468599</v>
      </c>
      <c r="F64" s="10">
        <f t="shared" si="8"/>
        <v>0.15068493150684931</v>
      </c>
      <c r="G64" s="2">
        <v>52.8</v>
      </c>
      <c r="H64" s="25">
        <v>10111951</v>
      </c>
      <c r="I64" s="25"/>
      <c r="J64" s="25"/>
      <c r="K64" s="6">
        <f>'CK Q3-2020 '!K64+'6 thang'!K64</f>
        <v>146</v>
      </c>
    </row>
    <row r="65" spans="1:11" s="2" customFormat="1" ht="16.5" customHeight="1" x14ac:dyDescent="0.25">
      <c r="A65" s="7"/>
      <c r="B65" s="37" t="s">
        <v>118</v>
      </c>
      <c r="C65" s="6">
        <v>115</v>
      </c>
      <c r="D65" s="6">
        <f>'CK Q3-2020 '!D65+'6 thang'!D65</f>
        <v>26</v>
      </c>
      <c r="E65" s="10">
        <f t="shared" si="7"/>
        <v>0.90434782608695652</v>
      </c>
      <c r="F65" s="10">
        <f t="shared" si="8"/>
        <v>0.74285714285714288</v>
      </c>
      <c r="G65" s="2">
        <v>8.59</v>
      </c>
      <c r="H65" s="25">
        <v>1093340</v>
      </c>
      <c r="I65" s="25"/>
      <c r="J65" s="25"/>
      <c r="K65" s="6">
        <f>'CK Q3-2020 '!K65+'6 thang'!K65</f>
        <v>35</v>
      </c>
    </row>
    <row r="66" spans="1:11" s="2" customFormat="1" ht="16.5" customHeight="1" x14ac:dyDescent="0.25">
      <c r="A66" s="40" t="s">
        <v>74</v>
      </c>
      <c r="B66" s="12" t="s">
        <v>67</v>
      </c>
      <c r="C66" s="8">
        <f>SUM(C67:C72)</f>
        <v>1750</v>
      </c>
      <c r="D66" s="8">
        <f>SUM(D67:D72)</f>
        <v>608</v>
      </c>
      <c r="E66" s="9">
        <f t="shared" si="6"/>
        <v>0.34742857142857142</v>
      </c>
      <c r="F66" s="9">
        <f t="shared" ref="F66" si="9">D66/G66</f>
        <v>6.9885057471264371</v>
      </c>
      <c r="G66" s="1">
        <v>87</v>
      </c>
      <c r="I66" s="25"/>
      <c r="J66" s="25"/>
      <c r="K66" s="8">
        <f>SUM(K67:K72)</f>
        <v>893</v>
      </c>
    </row>
    <row r="67" spans="1:11" s="2" customFormat="1" ht="16.5" customHeight="1" x14ac:dyDescent="0.25">
      <c r="A67" s="7"/>
      <c r="B67" s="37" t="s">
        <v>119</v>
      </c>
      <c r="C67" s="6">
        <v>1220</v>
      </c>
      <c r="D67" s="6">
        <f>'CK Q3-2020 '!D67+'6 thang'!D67</f>
        <v>417</v>
      </c>
      <c r="E67" s="10">
        <f t="shared" si="7"/>
        <v>1.3672131147540985</v>
      </c>
      <c r="F67" s="10">
        <f>D67/K67</f>
        <v>0.63373860182370823</v>
      </c>
      <c r="G67" s="2">
        <v>251.6</v>
      </c>
      <c r="H67" s="25">
        <v>151686796</v>
      </c>
      <c r="I67" s="25"/>
      <c r="J67" s="25"/>
      <c r="K67" s="6">
        <f>'CK Q3-2020 '!K67+'6 thang'!K67</f>
        <v>658</v>
      </c>
    </row>
    <row r="68" spans="1:11" s="2" customFormat="1" ht="16.5" customHeight="1" x14ac:dyDescent="0.25">
      <c r="A68" s="7"/>
      <c r="B68" s="37" t="s">
        <v>98</v>
      </c>
      <c r="C68" s="6">
        <v>414</v>
      </c>
      <c r="D68" s="6">
        <f>'CK Q3-2020 '!D68+'6 thang'!D68</f>
        <v>137</v>
      </c>
      <c r="E68" s="10">
        <f t="shared" si="7"/>
        <v>1.3236714975845412</v>
      </c>
      <c r="F68" s="10">
        <f t="shared" ref="F68:F72" si="10">D68/K68</f>
        <v>0.64018691588785048</v>
      </c>
      <c r="G68" s="2">
        <v>81</v>
      </c>
      <c r="H68" s="25">
        <v>61262615</v>
      </c>
      <c r="I68" s="25"/>
      <c r="J68" s="25"/>
      <c r="K68" s="6">
        <f>'CK Q3-2020 '!K68+'6 thang'!K68</f>
        <v>214</v>
      </c>
    </row>
    <row r="69" spans="1:11" s="2" customFormat="1" ht="16.5" customHeight="1" x14ac:dyDescent="0.25">
      <c r="A69" s="7"/>
      <c r="B69" s="37" t="s">
        <v>82</v>
      </c>
      <c r="C69" s="6">
        <v>31</v>
      </c>
      <c r="D69" s="6">
        <f>'CK Q3-2020 '!D69+'6 thang'!D69</f>
        <v>6</v>
      </c>
      <c r="E69" s="10">
        <f t="shared" si="7"/>
        <v>0.77419354838709675</v>
      </c>
      <c r="F69" s="10">
        <f>D69/K69</f>
        <v>1</v>
      </c>
      <c r="G69" s="2">
        <v>3</v>
      </c>
      <c r="I69" s="25"/>
      <c r="J69" s="25"/>
      <c r="K69" s="6">
        <f>'CK Q3-2020 '!K69+'6 thang'!K69</f>
        <v>6</v>
      </c>
    </row>
    <row r="70" spans="1:11" s="2" customFormat="1" ht="16.5" customHeight="1" x14ac:dyDescent="0.25">
      <c r="A70" s="7"/>
      <c r="B70" s="38" t="s">
        <v>84</v>
      </c>
      <c r="C70" s="6">
        <v>35</v>
      </c>
      <c r="D70" s="6">
        <f>'CK Q3-2020 '!D70+'6 thang'!D70</f>
        <v>12</v>
      </c>
      <c r="E70" s="10">
        <f t="shared" si="7"/>
        <v>1.3714285714285714</v>
      </c>
      <c r="F70" s="10">
        <f t="shared" si="10"/>
        <v>0.8</v>
      </c>
      <c r="G70" s="2">
        <v>3</v>
      </c>
      <c r="I70" s="25"/>
      <c r="J70" s="25"/>
      <c r="K70" s="6">
        <f>'CK Q3-2020 '!K70+'6 thang'!K70</f>
        <v>15</v>
      </c>
    </row>
    <row r="71" spans="1:11" s="2" customFormat="1" ht="16.5" customHeight="1" x14ac:dyDescent="0.25">
      <c r="A71" s="7"/>
      <c r="B71" s="37" t="s">
        <v>83</v>
      </c>
      <c r="C71" s="6">
        <v>10</v>
      </c>
      <c r="D71" s="6">
        <f>'CK Q3-2020 '!D71+'6 thang'!D71</f>
        <v>0</v>
      </c>
      <c r="E71" s="10">
        <f t="shared" si="7"/>
        <v>0</v>
      </c>
      <c r="F71" s="10" t="e">
        <f t="shared" si="10"/>
        <v>#DIV/0!</v>
      </c>
      <c r="G71" s="2">
        <v>0</v>
      </c>
      <c r="I71" s="25"/>
      <c r="J71" s="25"/>
      <c r="K71" s="6">
        <f>'CK Q3-2020 '!K71+'6 thang'!K71</f>
        <v>0</v>
      </c>
    </row>
    <row r="72" spans="1:11" s="2" customFormat="1" ht="16.5" customHeight="1" x14ac:dyDescent="0.25">
      <c r="A72" s="7"/>
      <c r="B72" s="37" t="s">
        <v>142</v>
      </c>
      <c r="C72" s="6">
        <v>40</v>
      </c>
      <c r="D72" s="6">
        <f>'CK Q3-2020 '!D72+'6 thang'!D72</f>
        <v>36</v>
      </c>
      <c r="E72" s="10">
        <f t="shared" si="7"/>
        <v>3.6</v>
      </c>
      <c r="F72" s="10" t="e">
        <f t="shared" si="10"/>
        <v>#DIV/0!</v>
      </c>
      <c r="G72" s="2">
        <v>0</v>
      </c>
      <c r="I72" s="25"/>
      <c r="J72" s="25"/>
      <c r="K72" s="6">
        <f>'CK Q3-2020 '!K72+'6 thang'!K72</f>
        <v>0</v>
      </c>
    </row>
    <row r="73" spans="1:11" s="2" customFormat="1" ht="15.75" x14ac:dyDescent="0.25">
      <c r="A73" s="7" t="s">
        <v>75</v>
      </c>
      <c r="B73" s="5" t="s">
        <v>69</v>
      </c>
      <c r="C73" s="8"/>
      <c r="D73" s="8"/>
      <c r="E73" s="10"/>
      <c r="F73" s="10"/>
      <c r="G73" s="1"/>
      <c r="I73" s="25"/>
      <c r="J73" s="25"/>
      <c r="K73" s="8"/>
    </row>
    <row r="74" spans="1:11" s="13" customFormat="1" ht="31.5" x14ac:dyDescent="0.25">
      <c r="A74" s="47" t="s">
        <v>26</v>
      </c>
      <c r="B74" s="12" t="s">
        <v>27</v>
      </c>
      <c r="C74" s="8">
        <f>C86+C129</f>
        <v>3509.2</v>
      </c>
      <c r="D74" s="8">
        <f>D86+D129</f>
        <v>2470</v>
      </c>
      <c r="E74" s="9"/>
      <c r="F74" s="9"/>
      <c r="G74" s="39">
        <v>626.94399999999996</v>
      </c>
      <c r="I74" s="28"/>
      <c r="J74" s="28"/>
      <c r="K74" s="8" t="e">
        <f>K86+K129</f>
        <v>#VALUE!</v>
      </c>
    </row>
    <row r="75" spans="1:11" ht="15.75" x14ac:dyDescent="0.25">
      <c r="A75" s="4">
        <v>1</v>
      </c>
      <c r="B75" s="5" t="s">
        <v>20</v>
      </c>
      <c r="C75" s="6"/>
      <c r="D75" s="6"/>
      <c r="E75" s="4"/>
      <c r="F75" s="4"/>
    </row>
    <row r="76" spans="1:11" ht="21.75" customHeight="1" x14ac:dyDescent="0.25">
      <c r="A76" s="4" t="s">
        <v>5</v>
      </c>
      <c r="B76" s="5" t="s">
        <v>21</v>
      </c>
      <c r="C76" s="6"/>
      <c r="D76" s="6"/>
      <c r="E76" s="4"/>
      <c r="F76" s="4"/>
    </row>
    <row r="77" spans="1:11" ht="31.5" x14ac:dyDescent="0.25">
      <c r="A77" s="4" t="s">
        <v>9</v>
      </c>
      <c r="B77" s="5" t="s">
        <v>22</v>
      </c>
      <c r="C77" s="6"/>
      <c r="D77" s="6"/>
      <c r="E77" s="4"/>
      <c r="F77" s="4"/>
    </row>
    <row r="78" spans="1:11" ht="21" customHeight="1" x14ac:dyDescent="0.25">
      <c r="A78" s="4">
        <v>2</v>
      </c>
      <c r="B78" s="5" t="s">
        <v>28</v>
      </c>
      <c r="C78" s="6"/>
      <c r="D78" s="6"/>
      <c r="E78" s="4"/>
      <c r="F78" s="4"/>
    </row>
    <row r="79" spans="1:11" ht="31.5" x14ac:dyDescent="0.25">
      <c r="A79" s="4" t="s">
        <v>14</v>
      </c>
      <c r="B79" s="5" t="s">
        <v>29</v>
      </c>
      <c r="C79" s="6"/>
      <c r="D79" s="6"/>
      <c r="E79" s="4"/>
      <c r="F79" s="4"/>
    </row>
    <row r="80" spans="1:11" ht="31.5" x14ac:dyDescent="0.25">
      <c r="A80" s="4"/>
      <c r="B80" s="11" t="s">
        <v>30</v>
      </c>
      <c r="C80" s="6"/>
      <c r="D80" s="6"/>
      <c r="E80" s="4"/>
      <c r="F80" s="4"/>
    </row>
    <row r="81" spans="1:14" ht="31.5" x14ac:dyDescent="0.25">
      <c r="A81" s="4"/>
      <c r="B81" s="11" t="s">
        <v>31</v>
      </c>
      <c r="C81" s="6"/>
      <c r="D81" s="6"/>
      <c r="E81" s="4"/>
      <c r="F81" s="4"/>
    </row>
    <row r="82" spans="1:14" ht="31.5" x14ac:dyDescent="0.25">
      <c r="A82" s="4"/>
      <c r="B82" s="11" t="s">
        <v>32</v>
      </c>
      <c r="C82" s="6"/>
      <c r="D82" s="6"/>
      <c r="E82" s="4"/>
      <c r="F82" s="4"/>
    </row>
    <row r="83" spans="1:14" ht="31.5" x14ac:dyDescent="0.25">
      <c r="A83" s="4" t="s">
        <v>19</v>
      </c>
      <c r="B83" s="5" t="s">
        <v>33</v>
      </c>
      <c r="C83" s="6"/>
      <c r="D83" s="6"/>
      <c r="E83" s="4"/>
      <c r="F83" s="4"/>
    </row>
    <row r="84" spans="1:14" ht="31.5" x14ac:dyDescent="0.25">
      <c r="A84" s="4" t="s">
        <v>34</v>
      </c>
      <c r="B84" s="5" t="s">
        <v>18</v>
      </c>
      <c r="C84" s="6"/>
      <c r="D84" s="6"/>
      <c r="E84" s="4"/>
      <c r="F84" s="4"/>
    </row>
    <row r="85" spans="1:14" s="13" customFormat="1" ht="31.5" x14ac:dyDescent="0.25">
      <c r="A85" s="47">
        <v>3</v>
      </c>
      <c r="B85" s="12" t="s">
        <v>35</v>
      </c>
      <c r="C85" s="8">
        <f>C86+C129</f>
        <v>3509.2</v>
      </c>
      <c r="D85" s="8">
        <f>D86+D129</f>
        <v>2470</v>
      </c>
      <c r="E85" s="47"/>
      <c r="F85" s="47"/>
      <c r="I85" s="28"/>
      <c r="J85" s="28"/>
    </row>
    <row r="86" spans="1:14" s="13" customFormat="1" ht="32.25" customHeight="1" x14ac:dyDescent="0.25">
      <c r="A86" s="47" t="s">
        <v>24</v>
      </c>
      <c r="B86" s="12" t="s">
        <v>16</v>
      </c>
      <c r="C86" s="8">
        <f>C87+C118</f>
        <v>3232.2</v>
      </c>
      <c r="D86" s="8">
        <f>D87+D118</f>
        <v>2270</v>
      </c>
      <c r="E86" s="9"/>
      <c r="F86" s="9"/>
      <c r="G86" s="13">
        <v>480.584</v>
      </c>
      <c r="I86" s="28"/>
      <c r="J86" s="28"/>
      <c r="K86" s="1" t="s">
        <v>173</v>
      </c>
    </row>
    <row r="87" spans="1:14" s="13" customFormat="1" ht="19.5" customHeight="1" x14ac:dyDescent="0.25">
      <c r="A87" s="47"/>
      <c r="B87" s="12" t="s">
        <v>143</v>
      </c>
      <c r="C87" s="8">
        <f>SUM(C88:C116)</f>
        <v>2004</v>
      </c>
      <c r="D87" s="8">
        <f>SUM(D88:D117)</f>
        <v>1582</v>
      </c>
      <c r="E87" s="9"/>
      <c r="F87" s="9"/>
      <c r="I87" s="28"/>
      <c r="J87" s="28"/>
      <c r="N87" s="48">
        <f>'CK Q3-2020 '!D87+'6 thang'!D87</f>
        <v>1582</v>
      </c>
    </row>
    <row r="88" spans="1:14" ht="17.25" customHeight="1" x14ac:dyDescent="0.25">
      <c r="A88" s="14">
        <v>6001</v>
      </c>
      <c r="B88" s="15" t="s">
        <v>121</v>
      </c>
      <c r="C88" s="6">
        <v>633</v>
      </c>
      <c r="D88" s="6">
        <f>'CK Q3-2020 '!D88+'6 thang'!D88</f>
        <v>537</v>
      </c>
      <c r="E88" s="10">
        <f t="shared" ref="E88:E130" si="11">D88/(C88/4)</f>
        <v>3.3933649289099526</v>
      </c>
      <c r="F88" s="10">
        <f>D88/K88</f>
        <v>1.084848484848485</v>
      </c>
      <c r="G88" s="1">
        <v>170.8</v>
      </c>
      <c r="H88" s="1">
        <v>6001</v>
      </c>
      <c r="I88" s="27">
        <v>632.78</v>
      </c>
      <c r="K88" s="6">
        <f>'CK Q3-2020 '!K88+'6 thang'!K88</f>
        <v>495</v>
      </c>
      <c r="M88" s="14">
        <v>6001</v>
      </c>
    </row>
    <row r="89" spans="1:14" ht="17.25" customHeight="1" x14ac:dyDescent="0.25">
      <c r="A89" s="14">
        <v>6101</v>
      </c>
      <c r="B89" s="15" t="s">
        <v>101</v>
      </c>
      <c r="C89" s="6">
        <v>14</v>
      </c>
      <c r="D89" s="6">
        <f>'CK Q3-2020 '!D89+'6 thang'!D89</f>
        <v>12</v>
      </c>
      <c r="E89" s="10">
        <f t="shared" si="11"/>
        <v>3.4285714285714284</v>
      </c>
      <c r="F89" s="10">
        <f t="shared" ref="F89:F128" si="12">D89/K89</f>
        <v>0.92307692307692313</v>
      </c>
      <c r="G89" s="1">
        <v>5</v>
      </c>
      <c r="H89" s="1">
        <v>6101</v>
      </c>
      <c r="I89" s="27">
        <v>13.8</v>
      </c>
      <c r="K89" s="6">
        <f>'CK Q3-2020 '!K89+'6 thang'!K89</f>
        <v>13</v>
      </c>
      <c r="M89" s="14">
        <v>6101</v>
      </c>
    </row>
    <row r="90" spans="1:14" ht="17.25" customHeight="1" x14ac:dyDescent="0.25">
      <c r="A90" s="14">
        <v>6105</v>
      </c>
      <c r="B90" s="15" t="s">
        <v>102</v>
      </c>
      <c r="C90" s="6">
        <v>143</v>
      </c>
      <c r="D90" s="6">
        <f>'CK Q3-2020 '!D90+'6 thang'!D90</f>
        <v>42</v>
      </c>
      <c r="E90" s="10">
        <f t="shared" si="11"/>
        <v>1.1748251748251748</v>
      </c>
      <c r="F90" s="10">
        <f t="shared" si="12"/>
        <v>0.58333333333333337</v>
      </c>
      <c r="G90" s="1">
        <v>24</v>
      </c>
      <c r="K90" s="6">
        <f>'CK Q3-2020 '!K90+'6 thang'!K90</f>
        <v>72</v>
      </c>
      <c r="M90" s="14">
        <v>6105</v>
      </c>
    </row>
    <row r="91" spans="1:14" ht="17.25" customHeight="1" x14ac:dyDescent="0.25">
      <c r="A91" s="14">
        <v>6112</v>
      </c>
      <c r="B91" s="15" t="s">
        <v>103</v>
      </c>
      <c r="C91" s="6">
        <v>222</v>
      </c>
      <c r="D91" s="6">
        <f>'CK Q3-2020 '!D91+'6 thang'!D91</f>
        <v>189</v>
      </c>
      <c r="E91" s="10">
        <f t="shared" si="11"/>
        <v>3.4054054054054053</v>
      </c>
      <c r="F91" s="10">
        <f t="shared" si="12"/>
        <v>0.984375</v>
      </c>
      <c r="G91" s="1">
        <v>63</v>
      </c>
      <c r="H91" s="1">
        <v>6112</v>
      </c>
      <c r="I91" s="27">
        <v>221.5</v>
      </c>
      <c r="K91" s="6">
        <f>'CK Q3-2020 '!K91+'6 thang'!K91</f>
        <v>192</v>
      </c>
      <c r="M91" s="14">
        <v>6112</v>
      </c>
    </row>
    <row r="92" spans="1:14" ht="17.25" customHeight="1" x14ac:dyDescent="0.25">
      <c r="A92" s="14">
        <v>6113</v>
      </c>
      <c r="B92" s="15" t="s">
        <v>164</v>
      </c>
      <c r="C92" s="6">
        <v>0</v>
      </c>
      <c r="D92" s="6">
        <f>'CK Q3-2020 '!D92</f>
        <v>5</v>
      </c>
      <c r="E92" s="10" t="e">
        <f t="shared" si="11"/>
        <v>#DIV/0!</v>
      </c>
      <c r="F92" s="10">
        <f t="shared" si="12"/>
        <v>5</v>
      </c>
      <c r="G92" s="1">
        <v>63</v>
      </c>
      <c r="H92" s="1">
        <v>6112</v>
      </c>
      <c r="I92" s="27">
        <v>221.5</v>
      </c>
      <c r="K92" s="6">
        <f>'CK Q3-2020 '!K92</f>
        <v>1</v>
      </c>
      <c r="M92" s="14">
        <v>6115</v>
      </c>
    </row>
    <row r="93" spans="1:14" ht="17.25" customHeight="1" x14ac:dyDescent="0.25">
      <c r="A93" s="14">
        <v>6115</v>
      </c>
      <c r="B93" s="16" t="s">
        <v>104</v>
      </c>
      <c r="C93" s="6">
        <v>56</v>
      </c>
      <c r="D93" s="6">
        <f>'CK Q3-2020 '!D93+'6 thang'!D92</f>
        <v>52</v>
      </c>
      <c r="E93" s="10">
        <f t="shared" si="11"/>
        <v>3.7142857142857144</v>
      </c>
      <c r="F93" s="10">
        <f t="shared" si="12"/>
        <v>1.3</v>
      </c>
      <c r="G93" s="1">
        <v>13</v>
      </c>
      <c r="H93" s="1">
        <v>6115</v>
      </c>
      <c r="I93" s="27">
        <v>55.6</v>
      </c>
      <c r="K93" s="6">
        <f>'CK Q3-2020 '!K93+'6 thang'!K92</f>
        <v>40</v>
      </c>
      <c r="M93" s="14">
        <v>6116</v>
      </c>
    </row>
    <row r="94" spans="1:14" ht="17.25" customHeight="1" x14ac:dyDescent="0.25">
      <c r="A94" s="14">
        <v>6116</v>
      </c>
      <c r="B94" s="15" t="s">
        <v>116</v>
      </c>
      <c r="C94" s="6">
        <v>183</v>
      </c>
      <c r="D94" s="6">
        <f>'CK Q3-2020 '!D94+'6 thang'!D93</f>
        <v>166</v>
      </c>
      <c r="E94" s="10">
        <f t="shared" si="11"/>
        <v>3.6284153005464481</v>
      </c>
      <c r="F94" s="10" t="e">
        <f t="shared" si="12"/>
        <v>#DIV/0!</v>
      </c>
      <c r="K94" s="6">
        <f>'CK Q3-2020 '!K94+'6 thang'!K93</f>
        <v>0</v>
      </c>
      <c r="M94" s="14">
        <v>6301</v>
      </c>
    </row>
    <row r="95" spans="1:14" ht="17.25" customHeight="1" x14ac:dyDescent="0.25">
      <c r="A95" s="14">
        <v>6301</v>
      </c>
      <c r="B95" s="15" t="s">
        <v>105</v>
      </c>
      <c r="C95" s="6">
        <v>123</v>
      </c>
      <c r="D95" s="6">
        <f>'CK Q3-2020 '!D95+'6 thang'!D94</f>
        <v>104</v>
      </c>
      <c r="E95" s="10">
        <f t="shared" si="11"/>
        <v>3.3821138211382116</v>
      </c>
      <c r="F95" s="10">
        <f t="shared" si="12"/>
        <v>0.78195488721804507</v>
      </c>
      <c r="G95" s="1">
        <v>46.8</v>
      </c>
      <c r="H95" s="1">
        <v>6116</v>
      </c>
      <c r="I95" s="27">
        <v>183</v>
      </c>
      <c r="K95" s="6">
        <f>'CK Q3-2020 '!K95+'6 thang'!K94</f>
        <v>133</v>
      </c>
      <c r="M95" s="14">
        <v>6302</v>
      </c>
    </row>
    <row r="96" spans="1:14" ht="17.25" customHeight="1" x14ac:dyDescent="0.25">
      <c r="A96" s="14">
        <v>6302</v>
      </c>
      <c r="B96" s="15" t="s">
        <v>106</v>
      </c>
      <c r="C96" s="6">
        <v>21</v>
      </c>
      <c r="D96" s="6">
        <f>'CK Q3-2020 '!D96+'6 thang'!D95</f>
        <v>18</v>
      </c>
      <c r="E96" s="10">
        <f t="shared" si="11"/>
        <v>3.4285714285714284</v>
      </c>
      <c r="F96" s="10">
        <f t="shared" si="12"/>
        <v>0.78260869565217395</v>
      </c>
      <c r="G96" s="1">
        <v>8</v>
      </c>
      <c r="K96" s="6">
        <f>'CK Q3-2020 '!K96+'6 thang'!K95</f>
        <v>23</v>
      </c>
      <c r="M96" s="14">
        <v>6303</v>
      </c>
    </row>
    <row r="97" spans="1:13" ht="17.25" customHeight="1" x14ac:dyDescent="0.25">
      <c r="A97" s="14">
        <v>6303</v>
      </c>
      <c r="B97" s="15" t="s">
        <v>107</v>
      </c>
      <c r="C97" s="6">
        <v>14</v>
      </c>
      <c r="D97" s="6">
        <f>'CK Q3-2020 '!D97+'6 thang'!D96</f>
        <v>12</v>
      </c>
      <c r="E97" s="10">
        <f t="shared" si="11"/>
        <v>3.4285714285714284</v>
      </c>
      <c r="F97" s="10">
        <f t="shared" si="12"/>
        <v>0.8</v>
      </c>
      <c r="G97" s="1">
        <v>4.9000000000000004</v>
      </c>
      <c r="K97" s="6">
        <f>'CK Q3-2020 '!K97+'6 thang'!K96</f>
        <v>15</v>
      </c>
      <c r="M97" s="14">
        <v>6304</v>
      </c>
    </row>
    <row r="98" spans="1:13" ht="17.25" customHeight="1" x14ac:dyDescent="0.25">
      <c r="A98" s="14">
        <v>6304</v>
      </c>
      <c r="B98" s="15" t="s">
        <v>108</v>
      </c>
      <c r="C98" s="6">
        <v>7</v>
      </c>
      <c r="D98" s="6">
        <f>'CK Q3-2020 '!D98+'6 thang'!D97</f>
        <v>5</v>
      </c>
      <c r="E98" s="10">
        <f t="shared" si="11"/>
        <v>2.8571428571428572</v>
      </c>
      <c r="F98" s="10">
        <f t="shared" si="12"/>
        <v>0.7142857142857143</v>
      </c>
      <c r="G98" s="1">
        <v>2.5</v>
      </c>
      <c r="K98" s="6">
        <f>'CK Q3-2020 '!K98+'6 thang'!K97</f>
        <v>7</v>
      </c>
      <c r="M98" s="17">
        <v>6449</v>
      </c>
    </row>
    <row r="99" spans="1:13" ht="35.25" customHeight="1" x14ac:dyDescent="0.25">
      <c r="A99" s="17">
        <v>6404</v>
      </c>
      <c r="B99" s="18" t="s">
        <v>165</v>
      </c>
      <c r="C99" s="6">
        <v>0</v>
      </c>
      <c r="D99" s="6">
        <f>'CK Q3-2020 '!D99</f>
        <v>29</v>
      </c>
      <c r="E99" s="10" t="e">
        <f t="shared" si="11"/>
        <v>#DIV/0!</v>
      </c>
      <c r="F99" s="10" t="e">
        <f t="shared" si="12"/>
        <v>#DIV/0!</v>
      </c>
      <c r="G99" s="1">
        <v>45.5</v>
      </c>
      <c r="K99" s="6">
        <f>'CK Q3-2020 '!K99</f>
        <v>0</v>
      </c>
      <c r="M99" s="14">
        <v>6501</v>
      </c>
    </row>
    <row r="100" spans="1:13" ht="17.25" customHeight="1" x14ac:dyDescent="0.25">
      <c r="A100" s="17">
        <v>6449</v>
      </c>
      <c r="B100" s="18" t="s">
        <v>109</v>
      </c>
      <c r="C100" s="6">
        <v>143</v>
      </c>
      <c r="D100" s="6">
        <f>'CK Q3-2020 '!D100+'6 thang'!D98</f>
        <v>113</v>
      </c>
      <c r="E100" s="10">
        <f t="shared" si="11"/>
        <v>3.1608391608391608</v>
      </c>
      <c r="F100" s="10">
        <f t="shared" si="12"/>
        <v>0.77397260273972601</v>
      </c>
      <c r="G100" s="1">
        <v>45.5</v>
      </c>
      <c r="K100" s="6">
        <f>'CK Q3-2020 '!K100+'6 thang'!K98</f>
        <v>146</v>
      </c>
      <c r="M100" s="14">
        <v>6502</v>
      </c>
    </row>
    <row r="101" spans="1:13" ht="17.25" customHeight="1" x14ac:dyDescent="0.25">
      <c r="A101" s="14">
        <v>6501</v>
      </c>
      <c r="B101" s="15" t="s">
        <v>110</v>
      </c>
      <c r="C101" s="6">
        <v>60</v>
      </c>
      <c r="D101" s="6">
        <f>'CK Q3-2020 '!D101+'6 thang'!D99</f>
        <v>20</v>
      </c>
      <c r="E101" s="10">
        <f t="shared" si="11"/>
        <v>1.3333333333333333</v>
      </c>
      <c r="F101" s="10">
        <f t="shared" si="12"/>
        <v>0.90909090909090906</v>
      </c>
      <c r="G101" s="1">
        <v>4.8</v>
      </c>
      <c r="K101" s="6">
        <f>'CK Q3-2020 '!K101+'6 thang'!K99</f>
        <v>22</v>
      </c>
      <c r="M101" s="14">
        <v>6551</v>
      </c>
    </row>
    <row r="102" spans="1:13" ht="17.25" customHeight="1" x14ac:dyDescent="0.25">
      <c r="A102" s="14">
        <v>6502</v>
      </c>
      <c r="B102" s="15" t="s">
        <v>111</v>
      </c>
      <c r="C102" s="6">
        <v>50</v>
      </c>
      <c r="D102" s="6">
        <f>'CK Q3-2020 '!D102+'6 thang'!D100</f>
        <v>36</v>
      </c>
      <c r="E102" s="10">
        <f t="shared" si="11"/>
        <v>2.88</v>
      </c>
      <c r="F102" s="10">
        <f t="shared" si="12"/>
        <v>1</v>
      </c>
      <c r="G102" s="1">
        <v>7.4</v>
      </c>
      <c r="I102" s="27">
        <v>164.9</v>
      </c>
      <c r="K102" s="6">
        <f>'CK Q3-2020 '!K102+'6 thang'!K100</f>
        <v>36</v>
      </c>
      <c r="M102" s="14">
        <v>6552</v>
      </c>
    </row>
    <row r="103" spans="1:13" ht="17.25" customHeight="1" x14ac:dyDescent="0.25">
      <c r="A103" s="14">
        <v>6551</v>
      </c>
      <c r="B103" s="15" t="s">
        <v>112</v>
      </c>
      <c r="C103" s="6">
        <v>60</v>
      </c>
      <c r="D103" s="6">
        <f>'CK Q3-2020 '!D103+'6 thang'!D101</f>
        <v>15</v>
      </c>
      <c r="E103" s="10">
        <f t="shared" si="11"/>
        <v>1</v>
      </c>
      <c r="F103" s="10">
        <f t="shared" si="12"/>
        <v>0.6</v>
      </c>
      <c r="G103" s="1">
        <v>0</v>
      </c>
      <c r="H103" s="1">
        <v>6303</v>
      </c>
      <c r="I103" s="27">
        <v>14</v>
      </c>
      <c r="K103" s="6">
        <f>'CK Q3-2020 '!K103+'6 thang'!K101</f>
        <v>25</v>
      </c>
      <c r="M103" s="14">
        <v>6601</v>
      </c>
    </row>
    <row r="104" spans="1:13" ht="31.5" x14ac:dyDescent="0.25">
      <c r="A104" s="14">
        <v>6552</v>
      </c>
      <c r="B104" s="15" t="s">
        <v>113</v>
      </c>
      <c r="C104" s="6">
        <v>20</v>
      </c>
      <c r="D104" s="6">
        <f>'CK Q3-2020 '!D104+'6 thang'!D102</f>
        <v>16</v>
      </c>
      <c r="E104" s="10">
        <f t="shared" si="11"/>
        <v>3.2</v>
      </c>
      <c r="F104" s="10" t="e">
        <f t="shared" si="12"/>
        <v>#DIV/0!</v>
      </c>
      <c r="G104" s="1">
        <v>0</v>
      </c>
      <c r="H104" s="1">
        <v>6304</v>
      </c>
      <c r="I104" s="27">
        <v>7</v>
      </c>
      <c r="K104" s="6">
        <f>'CK Q3-2020 '!K104+'6 thang'!K102</f>
        <v>0</v>
      </c>
      <c r="M104" s="14">
        <v>6618</v>
      </c>
    </row>
    <row r="105" spans="1:13" ht="16.5" customHeight="1" x14ac:dyDescent="0.25">
      <c r="A105" s="14">
        <v>6601</v>
      </c>
      <c r="B105" s="15" t="s">
        <v>114</v>
      </c>
      <c r="C105" s="6">
        <v>8</v>
      </c>
      <c r="D105" s="6">
        <f>'CK Q3-2020 '!D105+'6 thang'!D103</f>
        <v>2</v>
      </c>
      <c r="E105" s="10">
        <f t="shared" si="11"/>
        <v>1</v>
      </c>
      <c r="F105" s="10">
        <f t="shared" si="12"/>
        <v>1</v>
      </c>
      <c r="G105" s="1">
        <v>0.68400000000000005</v>
      </c>
      <c r="H105" s="1">
        <v>6449</v>
      </c>
      <c r="I105" s="27">
        <v>142.80000000000001</v>
      </c>
      <c r="K105" s="6">
        <f>'CK Q3-2020 '!K105+'6 thang'!K103</f>
        <v>2</v>
      </c>
      <c r="M105" s="14">
        <v>6704</v>
      </c>
    </row>
    <row r="106" spans="1:13" ht="16.5" customHeight="1" x14ac:dyDescent="0.25">
      <c r="A106" s="14">
        <v>6618</v>
      </c>
      <c r="B106" s="15" t="s">
        <v>150</v>
      </c>
      <c r="C106" s="6"/>
      <c r="D106" s="6">
        <f>'CK Q3-2020 '!D106+'6 thang'!D104</f>
        <v>7</v>
      </c>
      <c r="E106" s="10"/>
      <c r="F106" s="10">
        <f t="shared" si="12"/>
        <v>0.875</v>
      </c>
      <c r="K106" s="6">
        <f>'CK Q3-2020 '!K106+'6 thang'!K104</f>
        <v>8</v>
      </c>
      <c r="M106" s="14">
        <v>6757</v>
      </c>
    </row>
    <row r="107" spans="1:13" ht="16.5" customHeight="1" x14ac:dyDescent="0.25">
      <c r="A107" s="14">
        <v>6704</v>
      </c>
      <c r="B107" s="15" t="s">
        <v>115</v>
      </c>
      <c r="C107" s="6">
        <v>21</v>
      </c>
      <c r="D107" s="6">
        <f>'CK Q3-2020 '!D107+'6 thang'!D105</f>
        <v>9</v>
      </c>
      <c r="E107" s="10">
        <f t="shared" si="11"/>
        <v>1.7142857142857142</v>
      </c>
      <c r="F107" s="10">
        <f t="shared" si="12"/>
        <v>0.5625</v>
      </c>
      <c r="G107" s="1">
        <v>0</v>
      </c>
      <c r="H107" s="1">
        <v>6502</v>
      </c>
      <c r="I107" s="27">
        <v>50</v>
      </c>
      <c r="K107" s="6">
        <f>'CK Q3-2020 '!K107+'6 thang'!K105</f>
        <v>16</v>
      </c>
      <c r="M107" s="14">
        <v>6799</v>
      </c>
    </row>
    <row r="108" spans="1:13" ht="16.5" customHeight="1" x14ac:dyDescent="0.25">
      <c r="A108" s="14">
        <v>6757</v>
      </c>
      <c r="B108" s="15" t="s">
        <v>123</v>
      </c>
      <c r="C108" s="6">
        <v>180</v>
      </c>
      <c r="D108" s="6">
        <f>'CK Q3-2020 '!D108+'6 thang'!D106</f>
        <v>51</v>
      </c>
      <c r="E108" s="10">
        <f t="shared" si="11"/>
        <v>1.1333333333333333</v>
      </c>
      <c r="F108" s="10" t="e">
        <f t="shared" si="12"/>
        <v>#DIV/0!</v>
      </c>
      <c r="G108" s="1">
        <v>5</v>
      </c>
      <c r="H108" s="1">
        <v>6504</v>
      </c>
      <c r="K108" s="6">
        <f>'CK Q3-2020 '!K108+'6 thang'!K106</f>
        <v>0</v>
      </c>
      <c r="M108" s="14">
        <v>6907</v>
      </c>
    </row>
    <row r="109" spans="1:13" ht="16.5" customHeight="1" x14ac:dyDescent="0.25">
      <c r="A109" s="14">
        <v>6758</v>
      </c>
      <c r="B109" s="15" t="s">
        <v>166</v>
      </c>
      <c r="C109" s="6">
        <v>0</v>
      </c>
      <c r="D109" s="6">
        <f>'CK Q3-2020 '!D109</f>
        <v>3</v>
      </c>
      <c r="E109" s="10" t="e">
        <f t="shared" si="11"/>
        <v>#DIV/0!</v>
      </c>
      <c r="F109" s="10" t="e">
        <f t="shared" si="12"/>
        <v>#DIV/0!</v>
      </c>
      <c r="G109" s="1">
        <v>5</v>
      </c>
      <c r="H109" s="1">
        <v>6504</v>
      </c>
      <c r="K109" s="6">
        <f>'CK Q3-2020 '!K109</f>
        <v>0</v>
      </c>
      <c r="M109" s="14">
        <v>6912</v>
      </c>
    </row>
    <row r="110" spans="1:13" ht="16.5" customHeight="1" x14ac:dyDescent="0.25">
      <c r="A110" s="14">
        <v>6799</v>
      </c>
      <c r="B110" s="15" t="s">
        <v>156</v>
      </c>
      <c r="C110" s="6"/>
      <c r="D110" s="6">
        <f>'CK Q3-2020 '!D110+'6 thang'!D107</f>
        <v>68</v>
      </c>
      <c r="E110" s="10" t="e">
        <f t="shared" si="11"/>
        <v>#DIV/0!</v>
      </c>
      <c r="F110" s="10" t="e">
        <f t="shared" si="12"/>
        <v>#DIV/0!</v>
      </c>
      <c r="K110" s="6">
        <f>'CK Q3-2020 '!K110+'6 thang'!K107</f>
        <v>0</v>
      </c>
      <c r="M110" s="14">
        <v>6921</v>
      </c>
    </row>
    <row r="111" spans="1:13" ht="16.5" customHeight="1" x14ac:dyDescent="0.25">
      <c r="A111" s="14">
        <v>6907</v>
      </c>
      <c r="B111" s="15" t="s">
        <v>157</v>
      </c>
      <c r="C111" s="6"/>
      <c r="D111" s="6">
        <f>'CK Q3-2020 '!D111+'6 thang'!D108</f>
        <v>5</v>
      </c>
      <c r="E111" s="10" t="e">
        <f t="shared" si="11"/>
        <v>#DIV/0!</v>
      </c>
      <c r="F111" s="10" t="e">
        <f>D111/K111</f>
        <v>#DIV/0!</v>
      </c>
      <c r="K111" s="6">
        <f>'CK Q3-2020 '!K111+'6 thang'!K108</f>
        <v>0</v>
      </c>
      <c r="M111" s="14">
        <v>7001</v>
      </c>
    </row>
    <row r="112" spans="1:13" ht="16.5" customHeight="1" x14ac:dyDescent="0.25">
      <c r="A112" s="14">
        <v>6912</v>
      </c>
      <c r="B112" s="15" t="s">
        <v>158</v>
      </c>
      <c r="C112" s="6"/>
      <c r="D112" s="6">
        <f>'CK Q3-2020 '!D112+'6 thang'!D109</f>
        <v>1</v>
      </c>
      <c r="E112" s="10" t="e">
        <f t="shared" si="11"/>
        <v>#DIV/0!</v>
      </c>
      <c r="F112" s="10" t="e">
        <f t="shared" si="12"/>
        <v>#DIV/0!</v>
      </c>
      <c r="K112" s="6">
        <f>'CK Q3-2020 '!K112+'6 thang'!K109</f>
        <v>0</v>
      </c>
      <c r="M112" s="14">
        <v>7012</v>
      </c>
    </row>
    <row r="113" spans="1:13" ht="16.5" customHeight="1" x14ac:dyDescent="0.25">
      <c r="A113" s="14">
        <v>6921</v>
      </c>
      <c r="B113" s="15" t="s">
        <v>159</v>
      </c>
      <c r="C113" s="6"/>
      <c r="D113" s="6">
        <f>'CK Q3-2020 '!D113+'6 thang'!D110</f>
        <v>32</v>
      </c>
      <c r="E113" s="10" t="e">
        <f t="shared" si="11"/>
        <v>#DIV/0!</v>
      </c>
      <c r="F113" s="10" t="e">
        <f t="shared" si="12"/>
        <v>#DIV/0!</v>
      </c>
      <c r="K113" s="6">
        <f>'CK Q3-2020 '!K113+'6 thang'!K110</f>
        <v>0</v>
      </c>
      <c r="M113" s="14">
        <v>7049</v>
      </c>
    </row>
    <row r="114" spans="1:13" ht="16.5" customHeight="1" x14ac:dyDescent="0.25">
      <c r="A114" s="14">
        <v>7001</v>
      </c>
      <c r="B114" s="15" t="s">
        <v>160</v>
      </c>
      <c r="C114" s="6"/>
      <c r="D114" s="6">
        <f>'CK Q3-2020 '!D114+'6 thang'!D111</f>
        <v>21</v>
      </c>
      <c r="E114" s="10" t="e">
        <f t="shared" si="11"/>
        <v>#DIV/0!</v>
      </c>
      <c r="F114" s="10" t="e">
        <f t="shared" si="12"/>
        <v>#DIV/0!</v>
      </c>
      <c r="K114" s="6">
        <f>'CK Q3-2020 '!K114+'6 thang'!K111</f>
        <v>0</v>
      </c>
      <c r="M114" s="14">
        <v>7799</v>
      </c>
    </row>
    <row r="115" spans="1:13" ht="31.5" x14ac:dyDescent="0.25">
      <c r="A115" s="14">
        <v>7012</v>
      </c>
      <c r="B115" s="15" t="s">
        <v>161</v>
      </c>
      <c r="C115" s="6"/>
      <c r="D115" s="6">
        <f>'CK Q3-2020 '!D115+'6 thang'!D112</f>
        <v>2</v>
      </c>
      <c r="E115" s="10" t="e">
        <f t="shared" si="11"/>
        <v>#DIV/0!</v>
      </c>
      <c r="F115" s="10">
        <f t="shared" si="12"/>
        <v>0.4</v>
      </c>
      <c r="K115" s="6">
        <f>'CK Q3-2020 '!K115+'6 thang'!K112</f>
        <v>5</v>
      </c>
    </row>
    <row r="116" spans="1:13" ht="31.5" x14ac:dyDescent="0.25">
      <c r="A116" s="14">
        <v>7049</v>
      </c>
      <c r="B116" s="15" t="s">
        <v>122</v>
      </c>
      <c r="C116" s="6">
        <v>46</v>
      </c>
      <c r="D116" s="6">
        <f>'CK Q3-2020 '!D116+'6 thang'!D113</f>
        <v>2</v>
      </c>
      <c r="E116" s="10">
        <f t="shared" si="11"/>
        <v>0.17391304347826086</v>
      </c>
      <c r="F116" s="10">
        <f t="shared" si="12"/>
        <v>7.407407407407407E-2</v>
      </c>
      <c r="G116" s="1">
        <v>18.2</v>
      </c>
      <c r="H116" s="1">
        <v>6608</v>
      </c>
      <c r="I116" s="27">
        <v>30</v>
      </c>
      <c r="K116" s="6">
        <f>'CK Q3-2020 '!K116+'6 thang'!K113</f>
        <v>27</v>
      </c>
    </row>
    <row r="117" spans="1:13" ht="20.25" customHeight="1" x14ac:dyDescent="0.25">
      <c r="A117" s="14">
        <v>7799</v>
      </c>
      <c r="B117" s="15" t="s">
        <v>162</v>
      </c>
      <c r="C117" s="6"/>
      <c r="D117" s="6">
        <f>'CK Q3-2020 '!D117+'6 thang'!D114</f>
        <v>8</v>
      </c>
      <c r="E117" s="10"/>
      <c r="F117" s="10"/>
      <c r="K117" s="6">
        <f>'CK Q3-2020 '!K117+'6 thang'!K114</f>
        <v>0</v>
      </c>
    </row>
    <row r="118" spans="1:13" s="13" customFormat="1" ht="15.75" x14ac:dyDescent="0.25">
      <c r="A118" s="33"/>
      <c r="B118" s="12" t="s">
        <v>144</v>
      </c>
      <c r="C118" s="8">
        <f>SUM(C119:C128)</f>
        <v>1228.2</v>
      </c>
      <c r="D118" s="8">
        <f>SUM(D119:D128)</f>
        <v>688</v>
      </c>
      <c r="E118" s="9"/>
      <c r="F118" s="9"/>
      <c r="I118" s="28"/>
      <c r="J118" s="28"/>
      <c r="M118" s="48">
        <f>'CK Q3-2020 '!D118+'6 thang'!D115</f>
        <v>688</v>
      </c>
    </row>
    <row r="119" spans="1:13" ht="18" customHeight="1" x14ac:dyDescent="0.25">
      <c r="A119" s="14">
        <v>6001</v>
      </c>
      <c r="B119" s="15" t="s">
        <v>121</v>
      </c>
      <c r="C119" s="6">
        <v>146</v>
      </c>
      <c r="D119" s="6">
        <f>'CK Q3-2020 '!D119+'6 thang'!D116</f>
        <v>122</v>
      </c>
      <c r="E119" s="10">
        <f t="shared" si="11"/>
        <v>3.3424657534246576</v>
      </c>
      <c r="F119" s="10">
        <f t="shared" si="12"/>
        <v>10.166666666666666</v>
      </c>
      <c r="H119" s="43">
        <v>6001</v>
      </c>
      <c r="I119" s="27">
        <v>37363200</v>
      </c>
      <c r="K119" s="6">
        <f>'CK Q3-2020 '!K119+'6 thang'!K116</f>
        <v>12</v>
      </c>
    </row>
    <row r="120" spans="1:13" ht="18" customHeight="1" x14ac:dyDescent="0.25">
      <c r="A120" s="14">
        <v>6101</v>
      </c>
      <c r="B120" s="15" t="s">
        <v>101</v>
      </c>
      <c r="C120" s="6">
        <v>3</v>
      </c>
      <c r="D120" s="6">
        <f>'CK Q3-2020 '!D120+'6 thang'!D117</f>
        <v>3</v>
      </c>
      <c r="E120" s="10">
        <f t="shared" si="11"/>
        <v>4</v>
      </c>
      <c r="F120" s="10">
        <f t="shared" si="12"/>
        <v>10</v>
      </c>
      <c r="H120" s="43">
        <v>6101</v>
      </c>
      <c r="I120" s="27">
        <v>798000</v>
      </c>
      <c r="K120" s="6">
        <f>'CK Q3-2020 '!K120+'6 thang'!K117</f>
        <v>0.3</v>
      </c>
    </row>
    <row r="121" spans="1:13" ht="18" customHeight="1" x14ac:dyDescent="0.25">
      <c r="A121" s="14">
        <v>6112</v>
      </c>
      <c r="B121" s="15" t="s">
        <v>103</v>
      </c>
      <c r="C121" s="6">
        <v>51</v>
      </c>
      <c r="D121" s="6">
        <f>'CK Q3-2020 '!D121+'6 thang'!D118</f>
        <v>43</v>
      </c>
      <c r="E121" s="10">
        <f t="shared" si="11"/>
        <v>3.3725490196078431</v>
      </c>
      <c r="F121" s="10">
        <f t="shared" si="12"/>
        <v>9.3478260869565233</v>
      </c>
      <c r="H121" s="43">
        <v>6112</v>
      </c>
      <c r="I121" s="27">
        <v>13720980</v>
      </c>
      <c r="K121" s="6">
        <f>'CK Q3-2020 '!K121+'6 thang'!K118</f>
        <v>4.5999999999999996</v>
      </c>
    </row>
    <row r="122" spans="1:13" ht="18" customHeight="1" x14ac:dyDescent="0.25">
      <c r="A122" s="14">
        <v>6115</v>
      </c>
      <c r="B122" s="16" t="s">
        <v>104</v>
      </c>
      <c r="C122" s="6">
        <v>13</v>
      </c>
      <c r="D122" s="6">
        <f>'CK Q3-2020 '!D122+'6 thang'!D119</f>
        <v>12</v>
      </c>
      <c r="E122" s="10">
        <f t="shared" si="11"/>
        <v>3.6923076923076925</v>
      </c>
      <c r="F122" s="10">
        <f t="shared" si="12"/>
        <v>13.333333333333332</v>
      </c>
      <c r="H122" s="43">
        <v>6115</v>
      </c>
      <c r="I122" s="27">
        <v>3251500</v>
      </c>
      <c r="K122" s="6">
        <f>'CK Q3-2020 '!K122+'6 thang'!K119</f>
        <v>0.9</v>
      </c>
    </row>
    <row r="123" spans="1:13" ht="18" customHeight="1" x14ac:dyDescent="0.25">
      <c r="A123" s="14">
        <v>6116</v>
      </c>
      <c r="B123" s="15" t="s">
        <v>116</v>
      </c>
      <c r="C123" s="6">
        <v>42</v>
      </c>
      <c r="D123" s="6">
        <f>'CK Q3-2020 '!D123+'6 thang'!D120</f>
        <v>37</v>
      </c>
      <c r="E123" s="10">
        <f t="shared" si="11"/>
        <v>3.5238095238095237</v>
      </c>
      <c r="F123" s="10" t="e">
        <f t="shared" si="12"/>
        <v>#DIV/0!</v>
      </c>
      <c r="H123" s="43">
        <v>6116</v>
      </c>
      <c r="I123" s="27">
        <v>12740700</v>
      </c>
      <c r="K123" s="6">
        <f>'CK Q3-2020 '!K123+'6 thang'!K120</f>
        <v>0</v>
      </c>
    </row>
    <row r="124" spans="1:13" ht="18" customHeight="1" x14ac:dyDescent="0.25">
      <c r="A124" s="14">
        <v>6301</v>
      </c>
      <c r="B124" s="15" t="s">
        <v>105</v>
      </c>
      <c r="C124" s="6">
        <v>39.300000000000004</v>
      </c>
      <c r="D124" s="6">
        <f>'CK Q3-2020 '!D124+'6 thang'!D121</f>
        <v>23</v>
      </c>
      <c r="E124" s="10">
        <f t="shared" si="11"/>
        <v>2.3409669211195925</v>
      </c>
      <c r="F124" s="10">
        <f t="shared" si="12"/>
        <v>7.666666666666667</v>
      </c>
      <c r="H124" s="43">
        <v>6301</v>
      </c>
      <c r="I124" s="27">
        <v>7247223</v>
      </c>
      <c r="K124" s="6">
        <f>'CK Q3-2020 '!K124+'6 thang'!K121</f>
        <v>3</v>
      </c>
    </row>
    <row r="125" spans="1:13" ht="18" customHeight="1" x14ac:dyDescent="0.25">
      <c r="A125" s="14">
        <v>6302</v>
      </c>
      <c r="B125" s="15" t="s">
        <v>106</v>
      </c>
      <c r="C125" s="6">
        <v>6.1</v>
      </c>
      <c r="D125" s="6">
        <f>'CK Q3-2020 '!D125+'6 thang'!D122</f>
        <v>5</v>
      </c>
      <c r="E125" s="10">
        <f t="shared" si="11"/>
        <v>3.278688524590164</v>
      </c>
      <c r="F125" s="10">
        <f t="shared" si="12"/>
        <v>10</v>
      </c>
      <c r="H125" s="43">
        <v>6302</v>
      </c>
      <c r="I125" s="27">
        <v>1242381</v>
      </c>
      <c r="K125" s="6">
        <f>'CK Q3-2020 '!K125+'6 thang'!K122</f>
        <v>0.5</v>
      </c>
    </row>
    <row r="126" spans="1:13" ht="18" customHeight="1" x14ac:dyDescent="0.25">
      <c r="A126" s="14">
        <v>6303</v>
      </c>
      <c r="B126" s="15" t="s">
        <v>107</v>
      </c>
      <c r="C126" s="6">
        <v>3.2</v>
      </c>
      <c r="D126" s="6">
        <f>'CK Q3-2020 '!D126+'6 thang'!D123</f>
        <v>3</v>
      </c>
      <c r="E126" s="10">
        <f t="shared" si="11"/>
        <v>3.75</v>
      </c>
      <c r="F126" s="10">
        <f t="shared" si="12"/>
        <v>10</v>
      </c>
      <c r="H126" s="43">
        <v>6303</v>
      </c>
      <c r="I126" s="27">
        <v>828253</v>
      </c>
      <c r="K126" s="6">
        <f>'CK Q3-2020 '!K126+'6 thang'!K123</f>
        <v>0.3</v>
      </c>
    </row>
    <row r="127" spans="1:13" ht="18" customHeight="1" x14ac:dyDescent="0.25">
      <c r="A127" s="14">
        <v>6304</v>
      </c>
      <c r="B127" s="15" t="s">
        <v>108</v>
      </c>
      <c r="C127" s="6">
        <v>1.6</v>
      </c>
      <c r="D127" s="6">
        <f>'CK Q3-2020 '!D127+'6 thang'!D124</f>
        <v>2</v>
      </c>
      <c r="E127" s="10">
        <f t="shared" si="11"/>
        <v>5</v>
      </c>
      <c r="F127" s="10">
        <f t="shared" si="12"/>
        <v>12.5</v>
      </c>
      <c r="H127" s="43">
        <v>6304</v>
      </c>
      <c r="I127" s="27">
        <v>380123</v>
      </c>
      <c r="K127" s="6">
        <f>'CK Q3-2020 '!K127+'6 thang'!K124</f>
        <v>0.16</v>
      </c>
    </row>
    <row r="128" spans="1:13" ht="18" customHeight="1" x14ac:dyDescent="0.25">
      <c r="A128" s="17">
        <v>6449</v>
      </c>
      <c r="B128" s="18" t="s">
        <v>109</v>
      </c>
      <c r="C128" s="6">
        <v>923</v>
      </c>
      <c r="D128" s="6">
        <f>'CK Q3-2020 '!D128+'6 thang'!D125</f>
        <v>438</v>
      </c>
      <c r="E128" s="10">
        <f t="shared" si="11"/>
        <v>1.8981581798483207</v>
      </c>
      <c r="F128" s="10">
        <f t="shared" si="12"/>
        <v>2.5317919075144508</v>
      </c>
      <c r="H128" s="43">
        <v>6449</v>
      </c>
      <c r="I128" s="27">
        <v>216091627</v>
      </c>
      <c r="K128" s="6">
        <f>'CK Q3-2020 '!K128+'6 thang'!K125</f>
        <v>173</v>
      </c>
    </row>
    <row r="129" spans="1:18" s="13" customFormat="1" ht="30.75" customHeight="1" x14ac:dyDescent="0.25">
      <c r="A129" s="47" t="s">
        <v>25</v>
      </c>
      <c r="B129" s="12" t="s">
        <v>18</v>
      </c>
      <c r="C129" s="8">
        <f>SUM(C130:C158)</f>
        <v>277</v>
      </c>
      <c r="D129" s="8">
        <f>SUM(D130:D158)</f>
        <v>200</v>
      </c>
      <c r="E129" s="10"/>
      <c r="F129" s="10"/>
      <c r="G129" s="13">
        <v>146.36000000000001</v>
      </c>
      <c r="I129" s="28">
        <v>96</v>
      </c>
      <c r="J129" s="28"/>
      <c r="K129" s="8">
        <f>SUM(K130:K158)</f>
        <v>75</v>
      </c>
    </row>
    <row r="130" spans="1:18" ht="31.5" x14ac:dyDescent="0.25">
      <c r="A130" s="17">
        <v>6157</v>
      </c>
      <c r="B130" s="18" t="s">
        <v>167</v>
      </c>
      <c r="C130" s="6"/>
      <c r="D130" s="6">
        <f>'CK Q3-2020 '!D130</f>
        <v>3</v>
      </c>
      <c r="E130" s="10" t="e">
        <f t="shared" si="11"/>
        <v>#DIV/0!</v>
      </c>
      <c r="F130" s="10" t="e">
        <f>D130/K130</f>
        <v>#DIV/0!</v>
      </c>
      <c r="G130" s="1">
        <v>76.900000000000006</v>
      </c>
      <c r="H130" s="1">
        <v>7049</v>
      </c>
      <c r="I130" s="27">
        <v>46</v>
      </c>
      <c r="K130" s="6">
        <f>'CK Q3-2020 '!K130</f>
        <v>0</v>
      </c>
    </row>
    <row r="131" spans="1:18" ht="31.5" hidden="1" x14ac:dyDescent="0.25">
      <c r="A131" s="4">
        <v>4</v>
      </c>
      <c r="B131" s="5" t="s">
        <v>36</v>
      </c>
      <c r="C131" s="6"/>
      <c r="D131" s="6"/>
      <c r="E131" s="4"/>
      <c r="F131" s="10" t="e">
        <f t="shared" ref="F131:F158" si="13">D131/K131</f>
        <v>#DIV/0!</v>
      </c>
      <c r="G131" s="1">
        <f>239.1+37.5</f>
        <v>276.60000000000002</v>
      </c>
      <c r="H131" s="1">
        <v>7049</v>
      </c>
      <c r="K131" s="6"/>
    </row>
    <row r="132" spans="1:18" ht="15.75" hidden="1" x14ac:dyDescent="0.25">
      <c r="A132" s="4" t="s">
        <v>37</v>
      </c>
      <c r="B132" s="5" t="s">
        <v>16</v>
      </c>
      <c r="C132" s="6"/>
      <c r="D132" s="6"/>
      <c r="E132" s="4"/>
      <c r="F132" s="10" t="e">
        <f t="shared" si="13"/>
        <v>#DIV/0!</v>
      </c>
      <c r="H132" s="1">
        <v>7952</v>
      </c>
      <c r="K132" s="6"/>
    </row>
    <row r="133" spans="1:18" ht="31.5" hidden="1" x14ac:dyDescent="0.25">
      <c r="A133" s="4" t="s">
        <v>38</v>
      </c>
      <c r="B133" s="5" t="s">
        <v>18</v>
      </c>
      <c r="C133" s="6"/>
      <c r="D133" s="6"/>
      <c r="E133" s="4"/>
      <c r="F133" s="10" t="e">
        <f t="shared" si="13"/>
        <v>#DIV/0!</v>
      </c>
      <c r="H133" s="1">
        <v>7953</v>
      </c>
      <c r="K133" s="6"/>
    </row>
    <row r="134" spans="1:18" ht="15.75" hidden="1" x14ac:dyDescent="0.25">
      <c r="A134" s="4">
        <v>5</v>
      </c>
      <c r="B134" s="5" t="s">
        <v>39</v>
      </c>
      <c r="C134" s="6"/>
      <c r="D134" s="6"/>
      <c r="E134" s="4"/>
      <c r="F134" s="10" t="e">
        <f t="shared" si="13"/>
        <v>#DIV/0!</v>
      </c>
      <c r="H134" s="1">
        <v>6912</v>
      </c>
      <c r="K134" s="6"/>
    </row>
    <row r="135" spans="1:18" ht="15.75" hidden="1" x14ac:dyDescent="0.25">
      <c r="A135" s="4" t="s">
        <v>40</v>
      </c>
      <c r="B135" s="5" t="s">
        <v>16</v>
      </c>
      <c r="C135" s="6"/>
      <c r="D135" s="6"/>
      <c r="E135" s="4"/>
      <c r="F135" s="10" t="e">
        <f t="shared" si="13"/>
        <v>#DIV/0!</v>
      </c>
      <c r="H135" s="1">
        <v>6913</v>
      </c>
      <c r="K135" s="6"/>
    </row>
    <row r="136" spans="1:18" ht="31.5" hidden="1" x14ac:dyDescent="0.25">
      <c r="A136" s="4" t="s">
        <v>41</v>
      </c>
      <c r="B136" s="5" t="s">
        <v>18</v>
      </c>
      <c r="C136" s="6"/>
      <c r="D136" s="6"/>
      <c r="E136" s="4"/>
      <c r="F136" s="10" t="e">
        <f t="shared" si="13"/>
        <v>#DIV/0!</v>
      </c>
      <c r="H136" s="1">
        <v>6921</v>
      </c>
      <c r="K136" s="6"/>
    </row>
    <row r="137" spans="1:18" ht="15.75" hidden="1" x14ac:dyDescent="0.25">
      <c r="A137" s="4">
        <v>6</v>
      </c>
      <c r="B137" s="5" t="s">
        <v>42</v>
      </c>
      <c r="C137" s="6"/>
      <c r="D137" s="6"/>
      <c r="E137" s="4"/>
      <c r="F137" s="10" t="e">
        <f t="shared" si="13"/>
        <v>#DIV/0!</v>
      </c>
      <c r="H137" s="1">
        <v>6949</v>
      </c>
      <c r="K137" s="6"/>
    </row>
    <row r="138" spans="1:18" ht="15.75" hidden="1" x14ac:dyDescent="0.25">
      <c r="A138" s="4" t="s">
        <v>43</v>
      </c>
      <c r="B138" s="5" t="s">
        <v>16</v>
      </c>
      <c r="C138" s="6"/>
      <c r="D138" s="6"/>
      <c r="E138" s="4"/>
      <c r="F138" s="10" t="e">
        <f t="shared" si="13"/>
        <v>#DIV/0!</v>
      </c>
      <c r="I138" s="27">
        <v>0</v>
      </c>
      <c r="K138" s="6"/>
    </row>
    <row r="139" spans="1:18" ht="31.5" hidden="1" x14ac:dyDescent="0.25">
      <c r="A139" s="4" t="s">
        <v>44</v>
      </c>
      <c r="B139" s="5" t="s">
        <v>18</v>
      </c>
      <c r="C139" s="6"/>
      <c r="D139" s="6"/>
      <c r="E139" s="4"/>
      <c r="F139" s="10" t="e">
        <f t="shared" si="13"/>
        <v>#DIV/0!</v>
      </c>
      <c r="H139" s="1">
        <v>6954</v>
      </c>
      <c r="K139" s="6"/>
    </row>
    <row r="140" spans="1:18" s="31" customFormat="1" ht="31.5" hidden="1" x14ac:dyDescent="0.25">
      <c r="A140" s="4">
        <v>7</v>
      </c>
      <c r="B140" s="5" t="s">
        <v>45</v>
      </c>
      <c r="C140" s="6"/>
      <c r="D140" s="6"/>
      <c r="E140" s="4"/>
      <c r="F140" s="10" t="e">
        <f t="shared" si="13"/>
        <v>#DIV/0!</v>
      </c>
      <c r="G140" s="1"/>
      <c r="H140" s="1">
        <v>6955</v>
      </c>
      <c r="I140" s="27"/>
      <c r="J140" s="27"/>
      <c r="K140" s="6"/>
      <c r="L140" s="1"/>
      <c r="M140" s="1"/>
      <c r="N140" s="1"/>
      <c r="O140" s="1"/>
      <c r="P140" s="1"/>
      <c r="Q140" s="1"/>
      <c r="R140" s="1"/>
    </row>
    <row r="141" spans="1:18" s="31" customFormat="1" ht="15.75" hidden="1" x14ac:dyDescent="0.25">
      <c r="A141" s="4" t="s">
        <v>46</v>
      </c>
      <c r="B141" s="5" t="s">
        <v>16</v>
      </c>
      <c r="C141" s="6"/>
      <c r="D141" s="6"/>
      <c r="E141" s="4"/>
      <c r="F141" s="10" t="e">
        <f t="shared" si="13"/>
        <v>#DIV/0!</v>
      </c>
      <c r="G141" s="1"/>
      <c r="H141" s="1">
        <v>6956</v>
      </c>
      <c r="I141" s="27"/>
      <c r="J141" s="27"/>
      <c r="K141" s="6"/>
      <c r="L141" s="1"/>
      <c r="M141" s="1"/>
      <c r="N141" s="1"/>
      <c r="O141" s="1"/>
      <c r="P141" s="1"/>
      <c r="Q141" s="1"/>
      <c r="R141" s="1"/>
    </row>
    <row r="142" spans="1:18" s="31" customFormat="1" ht="31.5" hidden="1" x14ac:dyDescent="0.25">
      <c r="A142" s="4" t="s">
        <v>47</v>
      </c>
      <c r="B142" s="5" t="s">
        <v>18</v>
      </c>
      <c r="C142" s="6"/>
      <c r="D142" s="6"/>
      <c r="E142" s="4"/>
      <c r="F142" s="10" t="e">
        <f t="shared" si="13"/>
        <v>#DIV/0!</v>
      </c>
      <c r="G142" s="1"/>
      <c r="H142" s="1">
        <v>6999</v>
      </c>
      <c r="I142" s="27"/>
      <c r="J142" s="27"/>
      <c r="K142" s="6"/>
      <c r="L142" s="1"/>
      <c r="M142" s="1"/>
      <c r="N142" s="1"/>
      <c r="O142" s="1"/>
      <c r="P142" s="1"/>
      <c r="Q142" s="1"/>
      <c r="R142" s="1"/>
    </row>
    <row r="143" spans="1:18" s="31" customFormat="1" ht="15.75" hidden="1" x14ac:dyDescent="0.25">
      <c r="A143" s="4">
        <v>8</v>
      </c>
      <c r="B143" s="5" t="s">
        <v>48</v>
      </c>
      <c r="C143" s="6"/>
      <c r="D143" s="6"/>
      <c r="E143" s="4"/>
      <c r="F143" s="10" t="e">
        <f t="shared" si="13"/>
        <v>#DIV/0!</v>
      </c>
      <c r="G143" s="1"/>
      <c r="H143" s="1"/>
      <c r="I143" s="27">
        <v>0</v>
      </c>
      <c r="J143" s="27"/>
      <c r="K143" s="6"/>
      <c r="L143" s="1"/>
      <c r="M143" s="1"/>
      <c r="N143" s="1"/>
      <c r="O143" s="1"/>
      <c r="P143" s="1"/>
      <c r="Q143" s="1"/>
      <c r="R143" s="1"/>
    </row>
    <row r="144" spans="1:18" s="31" customFormat="1" ht="15.75" hidden="1" x14ac:dyDescent="0.25">
      <c r="A144" s="4" t="s">
        <v>49</v>
      </c>
      <c r="B144" s="5" t="s">
        <v>16</v>
      </c>
      <c r="C144" s="6"/>
      <c r="D144" s="6"/>
      <c r="E144" s="4"/>
      <c r="F144" s="10" t="e">
        <f t="shared" si="13"/>
        <v>#DIV/0!</v>
      </c>
      <c r="G144" s="1"/>
      <c r="H144" s="1">
        <v>7001</v>
      </c>
      <c r="I144" s="27"/>
      <c r="J144" s="27"/>
      <c r="K144" s="6"/>
      <c r="L144" s="1"/>
      <c r="M144" s="1"/>
      <c r="N144" s="1"/>
      <c r="O144" s="1"/>
      <c r="P144" s="1"/>
      <c r="Q144" s="1"/>
      <c r="R144" s="1"/>
    </row>
    <row r="145" spans="1:18" s="31" customFormat="1" ht="31.5" hidden="1" x14ac:dyDescent="0.25">
      <c r="A145" s="4" t="s">
        <v>50</v>
      </c>
      <c r="B145" s="5" t="s">
        <v>18</v>
      </c>
      <c r="C145" s="6"/>
      <c r="D145" s="6"/>
      <c r="E145" s="4"/>
      <c r="F145" s="10" t="e">
        <f t="shared" si="13"/>
        <v>#DIV/0!</v>
      </c>
      <c r="G145" s="1"/>
      <c r="H145" s="1">
        <v>7004</v>
      </c>
      <c r="I145" s="27"/>
      <c r="J145" s="27"/>
      <c r="K145" s="6"/>
      <c r="L145" s="1"/>
      <c r="M145" s="1"/>
      <c r="N145" s="1"/>
      <c r="O145" s="1"/>
      <c r="P145" s="1"/>
      <c r="Q145" s="1"/>
      <c r="R145" s="1"/>
    </row>
    <row r="146" spans="1:18" s="31" customFormat="1" ht="31.5" hidden="1" x14ac:dyDescent="0.25">
      <c r="A146" s="4">
        <v>9</v>
      </c>
      <c r="B146" s="5" t="s">
        <v>51</v>
      </c>
      <c r="C146" s="6"/>
      <c r="D146" s="6"/>
      <c r="E146" s="4"/>
      <c r="F146" s="10" t="e">
        <f t="shared" si="13"/>
        <v>#DIV/0!</v>
      </c>
      <c r="G146" s="1"/>
      <c r="H146" s="1">
        <v>7012</v>
      </c>
      <c r="I146" s="27"/>
      <c r="J146" s="27"/>
      <c r="K146" s="6"/>
      <c r="L146" s="1"/>
      <c r="M146" s="1"/>
      <c r="N146" s="1"/>
      <c r="O146" s="1"/>
      <c r="P146" s="1"/>
      <c r="Q146" s="1"/>
      <c r="R146" s="1"/>
    </row>
    <row r="147" spans="1:18" s="31" customFormat="1" ht="15.75" hidden="1" x14ac:dyDescent="0.25">
      <c r="A147" s="4" t="s">
        <v>52</v>
      </c>
      <c r="B147" s="5" t="s">
        <v>16</v>
      </c>
      <c r="C147" s="6"/>
      <c r="D147" s="6"/>
      <c r="E147" s="4"/>
      <c r="F147" s="10" t="e">
        <f t="shared" si="13"/>
        <v>#DIV/0!</v>
      </c>
      <c r="G147" s="1"/>
      <c r="H147" s="1">
        <v>7049</v>
      </c>
      <c r="I147" s="27"/>
      <c r="J147" s="27"/>
      <c r="K147" s="6"/>
      <c r="L147" s="1"/>
      <c r="M147" s="1"/>
      <c r="N147" s="1"/>
      <c r="O147" s="1"/>
      <c r="P147" s="1"/>
      <c r="Q147" s="1"/>
      <c r="R147" s="1"/>
    </row>
    <row r="148" spans="1:18" s="31" customFormat="1" ht="31.5" hidden="1" x14ac:dyDescent="0.25">
      <c r="A148" s="4" t="s">
        <v>53</v>
      </c>
      <c r="B148" s="5" t="s">
        <v>18</v>
      </c>
      <c r="C148" s="6"/>
      <c r="D148" s="6"/>
      <c r="E148" s="4"/>
      <c r="F148" s="10" t="e">
        <f t="shared" si="13"/>
        <v>#DIV/0!</v>
      </c>
      <c r="G148" s="1"/>
      <c r="H148" s="1">
        <v>7049</v>
      </c>
      <c r="I148" s="27"/>
      <c r="J148" s="27"/>
      <c r="K148" s="6"/>
      <c r="L148" s="1"/>
      <c r="M148" s="1"/>
      <c r="N148" s="1"/>
      <c r="O148" s="1"/>
      <c r="P148" s="1"/>
      <c r="Q148" s="1"/>
      <c r="R148" s="1"/>
    </row>
    <row r="149" spans="1:18" s="31" customFormat="1" ht="15.75" hidden="1" x14ac:dyDescent="0.25">
      <c r="A149" s="4">
        <v>10</v>
      </c>
      <c r="B149" s="5" t="s">
        <v>54</v>
      </c>
      <c r="C149" s="6"/>
      <c r="D149" s="6"/>
      <c r="E149" s="4"/>
      <c r="F149" s="10" t="e">
        <f t="shared" si="13"/>
        <v>#DIV/0!</v>
      </c>
      <c r="G149" s="1"/>
      <c r="H149" s="1">
        <v>7952</v>
      </c>
      <c r="I149" s="27"/>
      <c r="J149" s="27"/>
      <c r="K149" s="6"/>
      <c r="L149" s="1"/>
      <c r="M149" s="1"/>
      <c r="N149" s="1"/>
      <c r="O149" s="1"/>
      <c r="P149" s="1"/>
      <c r="Q149" s="1"/>
      <c r="R149" s="1"/>
    </row>
    <row r="150" spans="1:18" s="31" customFormat="1" ht="15.75" hidden="1" x14ac:dyDescent="0.25">
      <c r="A150" s="4" t="s">
        <v>55</v>
      </c>
      <c r="B150" s="5" t="s">
        <v>16</v>
      </c>
      <c r="C150" s="6"/>
      <c r="D150" s="6"/>
      <c r="E150" s="4"/>
      <c r="F150" s="10" t="e">
        <f t="shared" si="13"/>
        <v>#DIV/0!</v>
      </c>
      <c r="G150" s="1"/>
      <c r="H150" s="1">
        <v>7953</v>
      </c>
      <c r="I150" s="27"/>
      <c r="J150" s="27"/>
      <c r="K150" s="6"/>
      <c r="L150" s="1"/>
      <c r="M150" s="1"/>
      <c r="N150" s="1"/>
      <c r="O150" s="1"/>
      <c r="P150" s="1"/>
      <c r="Q150" s="1"/>
      <c r="R150" s="1"/>
    </row>
    <row r="151" spans="1:18" s="31" customFormat="1" ht="31.5" hidden="1" x14ac:dyDescent="0.25">
      <c r="A151" s="4" t="s">
        <v>56</v>
      </c>
      <c r="B151" s="5" t="s">
        <v>18</v>
      </c>
      <c r="C151" s="6"/>
      <c r="D151" s="6"/>
      <c r="E151" s="4"/>
      <c r="F151" s="10" t="e">
        <f t="shared" si="13"/>
        <v>#DIV/0!</v>
      </c>
      <c r="G151" s="1"/>
      <c r="H151" s="1"/>
      <c r="I151" s="27"/>
      <c r="J151" s="27"/>
      <c r="K151" s="6"/>
      <c r="L151" s="1"/>
      <c r="M151" s="1"/>
      <c r="N151" s="1"/>
      <c r="O151" s="1"/>
      <c r="P151" s="1"/>
      <c r="Q151" s="1"/>
      <c r="R151" s="1"/>
    </row>
    <row r="152" spans="1:18" s="31" customFormat="1" ht="15.75" hidden="1" x14ac:dyDescent="0.25">
      <c r="A152" s="4">
        <v>11</v>
      </c>
      <c r="B152" s="5" t="s">
        <v>57</v>
      </c>
      <c r="C152" s="6"/>
      <c r="D152" s="6"/>
      <c r="E152" s="4"/>
      <c r="F152" s="10" t="e">
        <f t="shared" si="13"/>
        <v>#DIV/0!</v>
      </c>
      <c r="G152" s="1"/>
      <c r="H152" s="1"/>
      <c r="I152" s="27"/>
      <c r="J152" s="27"/>
      <c r="K152" s="6"/>
      <c r="L152" s="1"/>
      <c r="M152" s="1"/>
      <c r="N152" s="1"/>
      <c r="O152" s="1"/>
      <c r="P152" s="1"/>
      <c r="Q152" s="1"/>
      <c r="R152" s="1"/>
    </row>
    <row r="153" spans="1:18" s="31" customFormat="1" ht="31.5" hidden="1" x14ac:dyDescent="0.25">
      <c r="A153" s="4">
        <v>1</v>
      </c>
      <c r="B153" s="5" t="s">
        <v>58</v>
      </c>
      <c r="C153" s="6"/>
      <c r="D153" s="6"/>
      <c r="E153" s="4"/>
      <c r="F153" s="10" t="e">
        <f t="shared" si="13"/>
        <v>#DIV/0!</v>
      </c>
      <c r="G153" s="1"/>
      <c r="H153" s="1"/>
      <c r="I153" s="27"/>
      <c r="J153" s="27"/>
      <c r="K153" s="6"/>
      <c r="L153" s="1"/>
      <c r="M153" s="1"/>
      <c r="N153" s="1"/>
      <c r="O153" s="1"/>
      <c r="P153" s="1"/>
      <c r="Q153" s="1"/>
      <c r="R153" s="1"/>
    </row>
    <row r="154" spans="1:18" s="31" customFormat="1" ht="31.5" hidden="1" x14ac:dyDescent="0.25">
      <c r="A154" s="4"/>
      <c r="B154" s="11" t="s">
        <v>59</v>
      </c>
      <c r="C154" s="6"/>
      <c r="D154" s="6"/>
      <c r="E154" s="4"/>
      <c r="F154" s="10" t="e">
        <f t="shared" si="13"/>
        <v>#DIV/0!</v>
      </c>
      <c r="G154" s="1"/>
      <c r="H154" s="1"/>
      <c r="I154" s="27"/>
      <c r="J154" s="27"/>
      <c r="K154" s="6"/>
      <c r="L154" s="1"/>
      <c r="M154" s="1"/>
      <c r="N154" s="1"/>
      <c r="O154" s="1"/>
      <c r="P154" s="1"/>
      <c r="Q154" s="1"/>
      <c r="R154" s="1"/>
    </row>
    <row r="155" spans="1:18" s="31" customFormat="1" ht="15.75" hidden="1" x14ac:dyDescent="0.25">
      <c r="A155" s="4">
        <v>2</v>
      </c>
      <c r="B155" s="5" t="s">
        <v>57</v>
      </c>
      <c r="C155" s="6"/>
      <c r="D155" s="6"/>
      <c r="E155" s="4"/>
      <c r="F155" s="10" t="e">
        <f t="shared" si="13"/>
        <v>#DIV/0!</v>
      </c>
      <c r="G155" s="1"/>
      <c r="H155" s="1"/>
      <c r="I155" s="27"/>
      <c r="J155" s="27"/>
      <c r="K155" s="6"/>
      <c r="L155" s="1"/>
      <c r="M155" s="1"/>
      <c r="N155" s="1"/>
      <c r="O155" s="1"/>
      <c r="P155" s="1"/>
      <c r="Q155" s="1"/>
      <c r="R155" s="1"/>
    </row>
    <row r="156" spans="1:18" ht="31.5" hidden="1" x14ac:dyDescent="0.25">
      <c r="A156" s="4"/>
      <c r="B156" s="11" t="s">
        <v>60</v>
      </c>
      <c r="C156" s="6"/>
      <c r="D156" s="6"/>
      <c r="E156" s="4"/>
      <c r="F156" s="10" t="e">
        <f t="shared" si="13"/>
        <v>#DIV/0!</v>
      </c>
      <c r="K156" s="6"/>
    </row>
    <row r="157" spans="1:18" ht="19.5" customHeight="1" x14ac:dyDescent="0.25">
      <c r="A157" s="17">
        <v>6449</v>
      </c>
      <c r="B157" s="18" t="s">
        <v>109</v>
      </c>
      <c r="C157" s="6">
        <v>277</v>
      </c>
      <c r="D157" s="6">
        <f>'CK Q3-2020 '!D157+'6 thang'!D127</f>
        <v>188</v>
      </c>
      <c r="E157" s="10">
        <f t="shared" ref="E157:E158" si="14">D157/(C157/4)</f>
        <v>2.7148014440433212</v>
      </c>
      <c r="F157" s="10">
        <f>D157/K157</f>
        <v>2.5066666666666668</v>
      </c>
      <c r="G157" s="1">
        <v>76.900000000000006</v>
      </c>
      <c r="H157" s="1">
        <v>7049</v>
      </c>
      <c r="I157" s="27">
        <v>46</v>
      </c>
      <c r="K157" s="6">
        <f>'CK Q3-2020 '!K157+'6 thang'!K127</f>
        <v>75</v>
      </c>
    </row>
    <row r="158" spans="1:18" ht="18.75" customHeight="1" x14ac:dyDescent="0.25">
      <c r="A158" s="17">
        <v>7001</v>
      </c>
      <c r="B158" s="18" t="s">
        <v>109</v>
      </c>
      <c r="C158" s="6">
        <v>0</v>
      </c>
      <c r="D158" s="6">
        <f>'CK Q3-2020 '!D158+'6 thang'!D128</f>
        <v>9</v>
      </c>
      <c r="E158" s="10" t="e">
        <f t="shared" si="14"/>
        <v>#DIV/0!</v>
      </c>
      <c r="F158" s="10" t="e">
        <f t="shared" si="13"/>
        <v>#DIV/0!</v>
      </c>
      <c r="G158" s="1">
        <v>76.900000000000006</v>
      </c>
      <c r="H158" s="1">
        <v>7049</v>
      </c>
      <c r="I158" s="27">
        <v>46</v>
      </c>
      <c r="K158" s="6">
        <f>'CK Q3-2020 '!K158+'6 thang'!K128</f>
        <v>0</v>
      </c>
    </row>
    <row r="159" spans="1:18" ht="15.75" x14ac:dyDescent="0.25">
      <c r="A159" s="2"/>
      <c r="B159" s="20"/>
      <c r="C159" s="2"/>
      <c r="D159" s="2"/>
      <c r="E159" s="2"/>
      <c r="F159" s="2"/>
    </row>
    <row r="160" spans="1:18" s="31" customFormat="1" ht="15.75" x14ac:dyDescent="0.25">
      <c r="A160" s="49"/>
      <c r="B160" s="34"/>
      <c r="C160" s="46"/>
      <c r="D160" s="50" t="s">
        <v>168</v>
      </c>
      <c r="E160" s="50"/>
      <c r="F160" s="50"/>
      <c r="I160" s="35"/>
      <c r="J160" s="35"/>
    </row>
    <row r="161" spans="1:10" s="31" customFormat="1" ht="15.75" x14ac:dyDescent="0.25">
      <c r="A161" s="49"/>
      <c r="B161" s="36" t="s">
        <v>86</v>
      </c>
      <c r="C161" s="46"/>
      <c r="D161" s="51" t="s">
        <v>117</v>
      </c>
      <c r="E161" s="51"/>
      <c r="F161" s="51"/>
      <c r="I161" s="35"/>
      <c r="J161" s="35"/>
    </row>
    <row r="162" spans="1:10" s="31" customFormat="1" ht="15.75" x14ac:dyDescent="0.25">
      <c r="A162" s="46"/>
      <c r="B162" s="36"/>
      <c r="C162" s="46"/>
      <c r="D162" s="46"/>
      <c r="E162" s="46"/>
      <c r="F162" s="46"/>
      <c r="I162" s="35"/>
      <c r="J162" s="35"/>
    </row>
    <row r="163" spans="1:10" s="31" customFormat="1" x14ac:dyDescent="0.25">
      <c r="B163" s="36"/>
      <c r="I163" s="35"/>
      <c r="J163" s="35"/>
    </row>
    <row r="164" spans="1:10" s="31" customFormat="1" x14ac:dyDescent="0.25">
      <c r="B164" s="36"/>
      <c r="I164" s="35"/>
      <c r="J164" s="35"/>
    </row>
    <row r="165" spans="1:10" s="31" customFormat="1" x14ac:dyDescent="0.25">
      <c r="B165" s="36"/>
      <c r="I165" s="35"/>
      <c r="J165" s="35"/>
    </row>
    <row r="166" spans="1:10" s="31" customFormat="1" x14ac:dyDescent="0.25">
      <c r="B166" s="36" t="s">
        <v>151</v>
      </c>
      <c r="E166" s="36" t="s">
        <v>85</v>
      </c>
      <c r="I166" s="35"/>
      <c r="J166" s="35"/>
    </row>
  </sheetData>
  <mergeCells count="13">
    <mergeCell ref="A160:A161"/>
    <mergeCell ref="D160:F160"/>
    <mergeCell ref="D161:F161"/>
    <mergeCell ref="A1:F1"/>
    <mergeCell ref="A2:C2"/>
    <mergeCell ref="A3:B3"/>
    <mergeCell ref="A4:F4"/>
    <mergeCell ref="A5:F5"/>
    <mergeCell ref="A7:A8"/>
    <mergeCell ref="B7:B8"/>
    <mergeCell ref="C7:C8"/>
    <mergeCell ref="D7:D8"/>
    <mergeCell ref="E7:F7"/>
  </mergeCells>
  <pageMargins left="0.7" right="0.35" top="0.39" bottom="0.35" header="0.05" footer="0.05"/>
  <pageSetup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6"/>
  <sheetViews>
    <sheetView topLeftCell="A84" workbookViewId="0">
      <selection activeCell="K84" sqref="K1:N1048576"/>
    </sheetView>
  </sheetViews>
  <sheetFormatPr defaultRowHeight="15" x14ac:dyDescent="0.25"/>
  <cols>
    <col min="1" max="1" width="9.140625" style="1"/>
    <col min="2" max="2" width="29.28515625" style="19" customWidth="1"/>
    <col min="3" max="3" width="12.28515625" style="1" customWidth="1"/>
    <col min="4" max="4" width="13.42578125" style="1" customWidth="1"/>
    <col min="5" max="5" width="14.7109375" style="1" customWidth="1"/>
    <col min="6" max="6" width="14.5703125" style="1" customWidth="1"/>
    <col min="7" max="7" width="9.140625" style="1" hidden="1" customWidth="1"/>
    <col min="8" max="8" width="14.7109375" style="1" hidden="1" customWidth="1"/>
    <col min="9" max="9" width="11.140625" style="27" hidden="1" customWidth="1"/>
    <col min="10" max="10" width="11.140625" style="27" customWidth="1"/>
    <col min="11" max="11" width="9.140625" style="1" hidden="1" customWidth="1"/>
    <col min="12" max="14" width="0" style="1" hidden="1" customWidth="1"/>
    <col min="15" max="16384" width="9.140625" style="1"/>
  </cols>
  <sheetData>
    <row r="1" spans="1:11" ht="15.75" x14ac:dyDescent="0.25">
      <c r="A1" s="50" t="s">
        <v>89</v>
      </c>
      <c r="B1" s="50"/>
      <c r="C1" s="50"/>
      <c r="D1" s="50"/>
      <c r="E1" s="50"/>
      <c r="F1" s="50"/>
    </row>
    <row r="2" spans="1:11" ht="15.75" x14ac:dyDescent="0.25">
      <c r="A2" s="52" t="s">
        <v>124</v>
      </c>
      <c r="B2" s="52"/>
      <c r="C2" s="52"/>
      <c r="D2" s="2"/>
      <c r="E2" s="2"/>
      <c r="F2" s="2"/>
    </row>
    <row r="3" spans="1:11" ht="15.75" x14ac:dyDescent="0.25">
      <c r="A3" s="52" t="s">
        <v>90</v>
      </c>
      <c r="B3" s="52"/>
      <c r="C3" s="2"/>
      <c r="D3" s="2"/>
      <c r="E3" s="2"/>
      <c r="F3" s="2"/>
    </row>
    <row r="4" spans="1:11" ht="15.75" x14ac:dyDescent="0.25">
      <c r="A4" s="53" t="s">
        <v>163</v>
      </c>
      <c r="B4" s="53"/>
      <c r="C4" s="53"/>
      <c r="D4" s="53"/>
      <c r="E4" s="53"/>
      <c r="F4" s="53"/>
    </row>
    <row r="5" spans="1:11" ht="15.75" x14ac:dyDescent="0.25">
      <c r="A5" s="54" t="s">
        <v>91</v>
      </c>
      <c r="B5" s="54"/>
      <c r="C5" s="54"/>
      <c r="D5" s="54"/>
      <c r="E5" s="54"/>
      <c r="F5" s="54"/>
    </row>
    <row r="6" spans="1:11" ht="15.75" x14ac:dyDescent="0.25">
      <c r="B6" s="20"/>
      <c r="C6" s="2"/>
      <c r="D6" s="2"/>
      <c r="E6" s="2"/>
      <c r="F6" s="3" t="s">
        <v>92</v>
      </c>
    </row>
    <row r="7" spans="1:11" ht="15.75" x14ac:dyDescent="0.25">
      <c r="A7" s="55" t="s">
        <v>0</v>
      </c>
      <c r="B7" s="55" t="s">
        <v>1</v>
      </c>
      <c r="C7" s="55" t="s">
        <v>93</v>
      </c>
      <c r="D7" s="55" t="s">
        <v>170</v>
      </c>
      <c r="E7" s="55" t="s">
        <v>94</v>
      </c>
      <c r="F7" s="55"/>
    </row>
    <row r="8" spans="1:11" ht="31.5" x14ac:dyDescent="0.25">
      <c r="A8" s="55"/>
      <c r="B8" s="55"/>
      <c r="C8" s="55"/>
      <c r="D8" s="55"/>
      <c r="E8" s="45" t="s">
        <v>95</v>
      </c>
      <c r="F8" s="45" t="s">
        <v>96</v>
      </c>
    </row>
    <row r="9" spans="1:11" ht="31.5" x14ac:dyDescent="0.25">
      <c r="A9" s="4" t="s">
        <v>2</v>
      </c>
      <c r="B9" s="5" t="s">
        <v>3</v>
      </c>
      <c r="C9" s="6"/>
      <c r="D9" s="6"/>
      <c r="E9" s="4"/>
      <c r="F9" s="4"/>
    </row>
    <row r="10" spans="1:11" ht="15.75" x14ac:dyDescent="0.25">
      <c r="A10" s="4">
        <v>1</v>
      </c>
      <c r="B10" s="5" t="s">
        <v>4</v>
      </c>
      <c r="C10" s="6"/>
      <c r="D10" s="6"/>
      <c r="E10" s="4"/>
      <c r="F10" s="4"/>
    </row>
    <row r="11" spans="1:11" ht="15.75" x14ac:dyDescent="0.25">
      <c r="A11" s="4" t="s">
        <v>5</v>
      </c>
      <c r="B11" s="5" t="s">
        <v>6</v>
      </c>
      <c r="C11" s="6"/>
      <c r="D11" s="6"/>
      <c r="E11" s="4"/>
      <c r="F11" s="4"/>
    </row>
    <row r="12" spans="1:11" ht="15.75" hidden="1" x14ac:dyDescent="0.25">
      <c r="A12" s="4"/>
      <c r="B12" s="5" t="s">
        <v>7</v>
      </c>
      <c r="C12" s="6"/>
      <c r="D12" s="6"/>
      <c r="E12" s="4"/>
      <c r="F12" s="4"/>
    </row>
    <row r="13" spans="1:11" ht="15.75" hidden="1" x14ac:dyDescent="0.25">
      <c r="A13" s="4"/>
      <c r="B13" s="5" t="s">
        <v>8</v>
      </c>
      <c r="C13" s="6"/>
      <c r="D13" s="6"/>
      <c r="E13" s="4"/>
      <c r="F13" s="4"/>
    </row>
    <row r="14" spans="1:11" ht="15.75" hidden="1" x14ac:dyDescent="0.25">
      <c r="A14" s="4"/>
      <c r="B14" s="5" t="s">
        <v>97</v>
      </c>
      <c r="C14" s="6"/>
      <c r="D14" s="6"/>
      <c r="E14" s="4"/>
      <c r="F14" s="4"/>
    </row>
    <row r="15" spans="1:11" ht="15.75" x14ac:dyDescent="0.25">
      <c r="A15" s="4" t="s">
        <v>9</v>
      </c>
      <c r="B15" s="5" t="s">
        <v>10</v>
      </c>
      <c r="C15" s="6"/>
      <c r="D15" s="6"/>
      <c r="E15" s="4"/>
      <c r="F15" s="4"/>
      <c r="K15" s="1" t="s">
        <v>169</v>
      </c>
    </row>
    <row r="16" spans="1:11" ht="15.75" hidden="1" x14ac:dyDescent="0.25">
      <c r="A16" s="4"/>
      <c r="B16" s="5" t="s">
        <v>11</v>
      </c>
      <c r="C16" s="6"/>
      <c r="D16" s="6"/>
      <c r="E16" s="4"/>
      <c r="F16" s="4"/>
    </row>
    <row r="17" spans="1:11" ht="15.75" hidden="1" x14ac:dyDescent="0.25">
      <c r="A17" s="4"/>
      <c r="B17" s="5" t="s">
        <v>12</v>
      </c>
      <c r="C17" s="6"/>
      <c r="D17" s="6"/>
      <c r="E17" s="4"/>
      <c r="F17" s="4"/>
    </row>
    <row r="18" spans="1:11" s="13" customFormat="1" ht="17.25" customHeight="1" x14ac:dyDescent="0.25">
      <c r="A18" s="40" t="s">
        <v>61</v>
      </c>
      <c r="B18" s="12" t="s">
        <v>62</v>
      </c>
      <c r="C18" s="8">
        <f>C19+C20+C30</f>
        <v>3498</v>
      </c>
      <c r="D18" s="8">
        <f>D19+D20+D30</f>
        <v>655</v>
      </c>
      <c r="E18" s="8"/>
      <c r="F18" s="8"/>
      <c r="G18" s="13" t="s">
        <v>125</v>
      </c>
      <c r="H18" s="13" t="s">
        <v>126</v>
      </c>
      <c r="I18" s="28"/>
      <c r="J18" s="28"/>
    </row>
    <row r="19" spans="1:11" ht="17.25" customHeight="1" x14ac:dyDescent="0.25">
      <c r="A19" s="40" t="s">
        <v>145</v>
      </c>
      <c r="B19" s="12" t="s">
        <v>63</v>
      </c>
      <c r="C19" s="8">
        <v>212</v>
      </c>
      <c r="D19" s="8">
        <v>41</v>
      </c>
      <c r="E19" s="9">
        <f>D19/(C19/4)</f>
        <v>0.77358490566037741</v>
      </c>
      <c r="F19" s="9">
        <f>D19/K19</f>
        <v>2.0499999999999998</v>
      </c>
      <c r="G19" s="1">
        <v>59</v>
      </c>
      <c r="K19" s="41">
        <v>20</v>
      </c>
    </row>
    <row r="20" spans="1:11" ht="17.25" customHeight="1" x14ac:dyDescent="0.25">
      <c r="A20" s="40" t="s">
        <v>64</v>
      </c>
      <c r="B20" s="12" t="s">
        <v>65</v>
      </c>
      <c r="C20" s="8">
        <f>SUM(C21:C29)</f>
        <v>1536</v>
      </c>
      <c r="D20" s="8">
        <f>SUM(D21:D29)</f>
        <v>327</v>
      </c>
      <c r="E20" s="9"/>
      <c r="F20" s="9"/>
      <c r="G20" s="1">
        <v>476.68</v>
      </c>
    </row>
    <row r="21" spans="1:11" s="2" customFormat="1" ht="17.25" customHeight="1" x14ac:dyDescent="0.25">
      <c r="A21" s="7"/>
      <c r="B21" s="37" t="s">
        <v>87</v>
      </c>
      <c r="C21" s="6">
        <v>101</v>
      </c>
      <c r="D21" s="6">
        <v>15</v>
      </c>
      <c r="E21" s="10">
        <f>D21/(C21/4)</f>
        <v>0.59405940594059403</v>
      </c>
      <c r="F21" s="10" t="e">
        <f>D21/K21</f>
        <v>#DIV/0!</v>
      </c>
      <c r="G21" s="2">
        <v>34</v>
      </c>
      <c r="H21" s="26" t="s">
        <v>127</v>
      </c>
      <c r="I21" s="25">
        <v>5950000</v>
      </c>
      <c r="J21" s="25"/>
      <c r="K21" s="42">
        <v>0</v>
      </c>
    </row>
    <row r="22" spans="1:11" s="2" customFormat="1" ht="17.25" customHeight="1" x14ac:dyDescent="0.25">
      <c r="A22" s="7"/>
      <c r="B22" s="37" t="s">
        <v>76</v>
      </c>
      <c r="C22" s="6">
        <v>86</v>
      </c>
      <c r="D22" s="6">
        <v>13</v>
      </c>
      <c r="E22" s="10">
        <f t="shared" ref="E22:E36" si="0">D22/(C22/4)</f>
        <v>0.60465116279069764</v>
      </c>
      <c r="F22" s="10" t="e">
        <f>D22/K22</f>
        <v>#DIV/0!</v>
      </c>
      <c r="G22" s="2">
        <v>25</v>
      </c>
      <c r="H22" s="26" t="s">
        <v>128</v>
      </c>
      <c r="I22" s="25">
        <v>5220000</v>
      </c>
      <c r="J22" s="25"/>
      <c r="K22" s="42">
        <v>0</v>
      </c>
    </row>
    <row r="23" spans="1:11" s="2" customFormat="1" ht="17.25" customHeight="1" x14ac:dyDescent="0.25">
      <c r="A23" s="7"/>
      <c r="B23" s="37" t="s">
        <v>77</v>
      </c>
      <c r="C23" s="6">
        <v>86</v>
      </c>
      <c r="D23" s="6">
        <v>13</v>
      </c>
      <c r="E23" s="10">
        <f t="shared" si="0"/>
        <v>0.60465116279069764</v>
      </c>
      <c r="F23" s="10" t="e">
        <f t="shared" ref="F23:F29" si="1">D23/K23</f>
        <v>#DIV/0!</v>
      </c>
      <c r="G23" s="2">
        <v>25</v>
      </c>
      <c r="H23" s="26" t="s">
        <v>129</v>
      </c>
      <c r="I23" s="25">
        <v>5130000</v>
      </c>
      <c r="J23" s="25"/>
      <c r="K23" s="42">
        <v>0</v>
      </c>
    </row>
    <row r="24" spans="1:11" s="2" customFormat="1" ht="17.25" customHeight="1" x14ac:dyDescent="0.25">
      <c r="A24" s="7"/>
      <c r="B24" s="37" t="s">
        <v>78</v>
      </c>
      <c r="C24" s="6">
        <v>644</v>
      </c>
      <c r="D24" s="6">
        <v>144</v>
      </c>
      <c r="E24" s="10">
        <f t="shared" si="0"/>
        <v>0.89440993788819878</v>
      </c>
      <c r="F24" s="10">
        <f t="shared" si="1"/>
        <v>0.73096446700507611</v>
      </c>
      <c r="G24" s="2">
        <v>182</v>
      </c>
      <c r="H24" s="26" t="s">
        <v>130</v>
      </c>
      <c r="I24" s="25">
        <v>41600000</v>
      </c>
      <c r="J24" s="25"/>
      <c r="K24" s="42">
        <v>197</v>
      </c>
    </row>
    <row r="25" spans="1:11" s="2" customFormat="1" ht="31.5" x14ac:dyDescent="0.25">
      <c r="A25" s="7"/>
      <c r="B25" s="37" t="s">
        <v>88</v>
      </c>
      <c r="C25" s="6">
        <v>207</v>
      </c>
      <c r="D25" s="6">
        <v>30</v>
      </c>
      <c r="E25" s="10">
        <f t="shared" si="0"/>
        <v>0.57971014492753625</v>
      </c>
      <c r="F25" s="10">
        <f t="shared" si="1"/>
        <v>1.5</v>
      </c>
      <c r="G25" s="2">
        <v>59</v>
      </c>
      <c r="H25" s="26" t="s">
        <v>131</v>
      </c>
      <c r="I25" s="25">
        <v>20300000</v>
      </c>
      <c r="J25" s="25"/>
      <c r="K25" s="42">
        <v>20</v>
      </c>
    </row>
    <row r="26" spans="1:11" s="2" customFormat="1" ht="18" customHeight="1" x14ac:dyDescent="0.25">
      <c r="A26" s="7"/>
      <c r="B26" s="37" t="s">
        <v>79</v>
      </c>
      <c r="C26" s="6">
        <v>44</v>
      </c>
      <c r="D26" s="6">
        <v>9</v>
      </c>
      <c r="E26" s="10">
        <f t="shared" si="0"/>
        <v>0.81818181818181823</v>
      </c>
      <c r="F26" s="10">
        <f t="shared" si="1"/>
        <v>1</v>
      </c>
      <c r="G26" s="2">
        <v>13</v>
      </c>
      <c r="H26" s="26" t="s">
        <v>132</v>
      </c>
      <c r="I26" s="25">
        <v>2130000</v>
      </c>
      <c r="J26" s="25"/>
      <c r="K26" s="2">
        <v>9</v>
      </c>
    </row>
    <row r="27" spans="1:11" s="2" customFormat="1" ht="18" customHeight="1" x14ac:dyDescent="0.25">
      <c r="A27" s="7"/>
      <c r="B27" s="37" t="s">
        <v>80</v>
      </c>
      <c r="C27" s="6">
        <v>46</v>
      </c>
      <c r="D27" s="6">
        <v>40</v>
      </c>
      <c r="E27" s="10">
        <f t="shared" si="0"/>
        <v>3.4782608695652173</v>
      </c>
      <c r="F27" s="10">
        <f t="shared" si="1"/>
        <v>1</v>
      </c>
      <c r="G27" s="2">
        <v>41.8</v>
      </c>
      <c r="H27" s="26" t="s">
        <v>133</v>
      </c>
      <c r="I27" s="25">
        <v>0</v>
      </c>
      <c r="J27" s="25"/>
      <c r="K27" s="2">
        <v>40</v>
      </c>
    </row>
    <row r="28" spans="1:11" s="2" customFormat="1" ht="18" customHeight="1" x14ac:dyDescent="0.25">
      <c r="A28" s="7"/>
      <c r="B28" s="37" t="s">
        <v>81</v>
      </c>
      <c r="C28" s="6">
        <v>207</v>
      </c>
      <c r="D28" s="6">
        <v>47</v>
      </c>
      <c r="E28" s="10">
        <f t="shared" si="0"/>
        <v>0.90821256038647347</v>
      </c>
      <c r="F28" s="10">
        <f t="shared" si="1"/>
        <v>0.734375</v>
      </c>
      <c r="G28" s="2">
        <v>59</v>
      </c>
      <c r="H28" s="26" t="s">
        <v>134</v>
      </c>
      <c r="I28" s="25">
        <v>10150000</v>
      </c>
      <c r="J28" s="25"/>
      <c r="K28" s="2">
        <v>64</v>
      </c>
    </row>
    <row r="29" spans="1:11" s="2" customFormat="1" ht="18" customHeight="1" x14ac:dyDescent="0.25">
      <c r="A29" s="7"/>
      <c r="B29" s="37" t="s">
        <v>118</v>
      </c>
      <c r="C29" s="6">
        <v>115</v>
      </c>
      <c r="D29" s="6">
        <v>16</v>
      </c>
      <c r="E29" s="10">
        <f t="shared" si="0"/>
        <v>0.55652173913043479</v>
      </c>
      <c r="F29" s="10" t="e">
        <f t="shared" si="1"/>
        <v>#DIV/0!</v>
      </c>
      <c r="G29" s="2">
        <v>37.880000000000003</v>
      </c>
      <c r="H29" s="26" t="s">
        <v>135</v>
      </c>
      <c r="I29" s="25">
        <v>6600000</v>
      </c>
      <c r="J29" s="25"/>
      <c r="K29" s="2">
        <v>0</v>
      </c>
    </row>
    <row r="30" spans="1:11" ht="16.5" customHeight="1" x14ac:dyDescent="0.25">
      <c r="A30" s="40" t="s">
        <v>66</v>
      </c>
      <c r="B30" s="12" t="s">
        <v>67</v>
      </c>
      <c r="C30" s="8">
        <f>SUM(C31:C36)</f>
        <v>1750</v>
      </c>
      <c r="D30" s="8">
        <f>SUM(D31:D36)</f>
        <v>287</v>
      </c>
      <c r="E30" s="9">
        <f t="shared" ref="E30" si="2">D30/C30</f>
        <v>0.16400000000000001</v>
      </c>
      <c r="F30" s="9">
        <f t="shared" ref="F30" si="3">D30/G30</f>
        <v>2.6427255985267037</v>
      </c>
      <c r="G30" s="1">
        <v>108.6</v>
      </c>
      <c r="H30" s="29" t="s">
        <v>136</v>
      </c>
      <c r="I30" s="27">
        <v>60690000</v>
      </c>
    </row>
    <row r="31" spans="1:11" s="2" customFormat="1" ht="16.5" customHeight="1" x14ac:dyDescent="0.25">
      <c r="A31" s="7"/>
      <c r="B31" s="37" t="s">
        <v>119</v>
      </c>
      <c r="C31" s="6">
        <v>1220</v>
      </c>
      <c r="D31" s="6">
        <v>197</v>
      </c>
      <c r="E31" s="10">
        <f t="shared" si="0"/>
        <v>0.64590163934426226</v>
      </c>
      <c r="F31" s="10">
        <f>D31/K31</f>
        <v>0.81404958677685946</v>
      </c>
      <c r="G31" s="2">
        <v>283</v>
      </c>
      <c r="H31" s="26" t="s">
        <v>137</v>
      </c>
      <c r="I31" s="25">
        <v>20580000</v>
      </c>
      <c r="J31" s="25"/>
      <c r="K31" s="2">
        <v>242</v>
      </c>
    </row>
    <row r="32" spans="1:11" s="2" customFormat="1" ht="16.5" customHeight="1" x14ac:dyDescent="0.25">
      <c r="A32" s="7"/>
      <c r="B32" s="37" t="s">
        <v>98</v>
      </c>
      <c r="C32" s="6">
        <v>414</v>
      </c>
      <c r="D32" s="6">
        <v>66</v>
      </c>
      <c r="E32" s="10">
        <f t="shared" si="0"/>
        <v>0.6376811594202898</v>
      </c>
      <c r="F32" s="10">
        <f t="shared" ref="F32:F36" si="4">D32/K32</f>
        <v>0.81481481481481477</v>
      </c>
      <c r="G32" s="2">
        <v>95.6</v>
      </c>
      <c r="H32" s="26" t="s">
        <v>138</v>
      </c>
      <c r="I32" s="25">
        <v>0</v>
      </c>
      <c r="J32" s="25"/>
      <c r="K32" s="2">
        <v>81</v>
      </c>
    </row>
    <row r="33" spans="1:11" s="2" customFormat="1" ht="16.5" customHeight="1" x14ac:dyDescent="0.25">
      <c r="A33" s="7"/>
      <c r="B33" s="37" t="s">
        <v>82</v>
      </c>
      <c r="C33" s="6">
        <v>31</v>
      </c>
      <c r="D33" s="6">
        <v>5</v>
      </c>
      <c r="E33" s="10">
        <f t="shared" si="0"/>
        <v>0.64516129032258063</v>
      </c>
      <c r="F33" s="10">
        <f t="shared" si="4"/>
        <v>0.83333333333333337</v>
      </c>
      <c r="G33" s="2">
        <v>9</v>
      </c>
      <c r="H33" s="26" t="s">
        <v>139</v>
      </c>
      <c r="I33" s="25">
        <v>0</v>
      </c>
      <c r="J33" s="25"/>
      <c r="K33" s="2">
        <v>6</v>
      </c>
    </row>
    <row r="34" spans="1:11" s="2" customFormat="1" ht="16.5" customHeight="1" x14ac:dyDescent="0.25">
      <c r="A34" s="7"/>
      <c r="B34" s="38" t="s">
        <v>84</v>
      </c>
      <c r="C34" s="6">
        <v>35</v>
      </c>
      <c r="D34" s="6">
        <v>0</v>
      </c>
      <c r="E34" s="10">
        <f t="shared" si="0"/>
        <v>0</v>
      </c>
      <c r="F34" s="10">
        <f t="shared" si="4"/>
        <v>0</v>
      </c>
      <c r="G34" s="2">
        <v>4</v>
      </c>
      <c r="H34" s="26" t="s">
        <v>140</v>
      </c>
      <c r="I34" s="25">
        <v>0</v>
      </c>
      <c r="J34" s="25"/>
      <c r="K34" s="2">
        <v>31</v>
      </c>
    </row>
    <row r="35" spans="1:11" s="2" customFormat="1" ht="16.5" customHeight="1" x14ac:dyDescent="0.25">
      <c r="A35" s="7"/>
      <c r="B35" s="37" t="s">
        <v>83</v>
      </c>
      <c r="C35" s="6">
        <v>10</v>
      </c>
      <c r="D35" s="6">
        <v>9</v>
      </c>
      <c r="E35" s="10">
        <f t="shared" si="0"/>
        <v>3.6</v>
      </c>
      <c r="F35" s="10">
        <f t="shared" si="4"/>
        <v>1</v>
      </c>
      <c r="G35" s="2">
        <v>0</v>
      </c>
      <c r="H35" s="26" t="s">
        <v>141</v>
      </c>
      <c r="I35" s="25">
        <v>0</v>
      </c>
      <c r="J35" s="25"/>
      <c r="K35" s="2">
        <v>9</v>
      </c>
    </row>
    <row r="36" spans="1:11" s="2" customFormat="1" ht="16.5" customHeight="1" x14ac:dyDescent="0.25">
      <c r="A36" s="7"/>
      <c r="B36" s="37" t="s">
        <v>142</v>
      </c>
      <c r="C36" s="6">
        <v>40</v>
      </c>
      <c r="D36" s="6">
        <v>10</v>
      </c>
      <c r="E36" s="10">
        <f t="shared" si="0"/>
        <v>1</v>
      </c>
      <c r="F36" s="10" t="e">
        <f t="shared" si="4"/>
        <v>#DIV/0!</v>
      </c>
      <c r="G36" s="2">
        <v>0</v>
      </c>
      <c r="I36" s="25">
        <v>5336100</v>
      </c>
      <c r="J36" s="25"/>
      <c r="K36" s="2">
        <v>0</v>
      </c>
    </row>
    <row r="37" spans="1:11" ht="16.5" customHeight="1" x14ac:dyDescent="0.25">
      <c r="A37" s="7" t="s">
        <v>68</v>
      </c>
      <c r="B37" s="5" t="s">
        <v>69</v>
      </c>
      <c r="C37" s="8"/>
      <c r="D37" s="8"/>
      <c r="E37" s="9"/>
      <c r="F37" s="9"/>
    </row>
    <row r="38" spans="1:11" ht="16.5" customHeight="1" x14ac:dyDescent="0.25">
      <c r="A38" s="4">
        <v>2</v>
      </c>
      <c r="B38" s="5" t="s">
        <v>13</v>
      </c>
      <c r="C38" s="6"/>
      <c r="D38" s="6"/>
      <c r="E38" s="4"/>
      <c r="F38" s="4"/>
    </row>
    <row r="39" spans="1:11" ht="16.5" customHeight="1" x14ac:dyDescent="0.25">
      <c r="A39" s="4" t="s">
        <v>14</v>
      </c>
      <c r="B39" s="5" t="s">
        <v>99</v>
      </c>
      <c r="C39" s="6"/>
      <c r="D39" s="6"/>
      <c r="E39" s="4"/>
      <c r="F39" s="4"/>
    </row>
    <row r="40" spans="1:11" ht="16.5" customHeight="1" x14ac:dyDescent="0.25">
      <c r="A40" s="4" t="s">
        <v>15</v>
      </c>
      <c r="B40" s="5" t="s">
        <v>16</v>
      </c>
      <c r="C40" s="6"/>
      <c r="D40" s="6"/>
      <c r="E40" s="4"/>
      <c r="F40" s="4"/>
    </row>
    <row r="41" spans="1:11" ht="31.5" x14ac:dyDescent="0.25">
      <c r="A41" s="4" t="s">
        <v>17</v>
      </c>
      <c r="B41" s="5" t="s">
        <v>18</v>
      </c>
      <c r="C41" s="6"/>
      <c r="D41" s="6"/>
      <c r="E41" s="4"/>
      <c r="F41" s="4"/>
    </row>
    <row r="42" spans="1:11" ht="15.75" x14ac:dyDescent="0.25">
      <c r="A42" s="4" t="s">
        <v>19</v>
      </c>
      <c r="B42" s="5" t="s">
        <v>20</v>
      </c>
      <c r="C42" s="6"/>
      <c r="D42" s="6"/>
      <c r="E42" s="4"/>
      <c r="F42" s="4"/>
    </row>
    <row r="43" spans="1:11" ht="15.75" customHeight="1" x14ac:dyDescent="0.25">
      <c r="A43" s="4" t="s">
        <v>15</v>
      </c>
      <c r="B43" s="5" t="s">
        <v>21</v>
      </c>
      <c r="C43" s="6"/>
      <c r="D43" s="6"/>
      <c r="E43" s="4"/>
      <c r="F43" s="4"/>
    </row>
    <row r="44" spans="1:11" ht="31.5" x14ac:dyDescent="0.25">
      <c r="A44" s="4" t="s">
        <v>17</v>
      </c>
      <c r="B44" s="5" t="s">
        <v>22</v>
      </c>
      <c r="C44" s="6"/>
      <c r="D44" s="6"/>
      <c r="E44" s="4"/>
      <c r="F44" s="4"/>
    </row>
    <row r="45" spans="1:11" ht="15.75" x14ac:dyDescent="0.25">
      <c r="A45" s="4">
        <v>3</v>
      </c>
      <c r="B45" s="5" t="s">
        <v>23</v>
      </c>
      <c r="C45" s="6"/>
      <c r="D45" s="6"/>
      <c r="E45" s="4"/>
      <c r="F45" s="4"/>
    </row>
    <row r="46" spans="1:11" ht="15.75" x14ac:dyDescent="0.25">
      <c r="A46" s="4" t="s">
        <v>24</v>
      </c>
      <c r="B46" s="5" t="s">
        <v>6</v>
      </c>
      <c r="C46" s="6"/>
      <c r="D46" s="6"/>
      <c r="E46" s="4"/>
      <c r="F46" s="4"/>
    </row>
    <row r="47" spans="1:11" ht="17.25" hidden="1" x14ac:dyDescent="0.25">
      <c r="A47" s="4"/>
      <c r="B47" s="5" t="s">
        <v>7</v>
      </c>
      <c r="C47" s="6"/>
      <c r="D47" s="6"/>
      <c r="E47" s="4"/>
      <c r="F47" s="4"/>
    </row>
    <row r="48" spans="1:11" ht="17.25" hidden="1" x14ac:dyDescent="0.25">
      <c r="A48" s="4"/>
      <c r="B48" s="5" t="s">
        <v>8</v>
      </c>
      <c r="C48" s="6"/>
      <c r="D48" s="6"/>
      <c r="E48" s="4"/>
      <c r="F48" s="4"/>
    </row>
    <row r="49" spans="1:11" ht="17.25" hidden="1" x14ac:dyDescent="0.25">
      <c r="A49" s="4"/>
      <c r="B49" s="5" t="s">
        <v>97</v>
      </c>
      <c r="C49" s="6"/>
      <c r="D49" s="6"/>
      <c r="E49" s="4"/>
      <c r="F49" s="4"/>
    </row>
    <row r="50" spans="1:11" ht="15.75" x14ac:dyDescent="0.25">
      <c r="A50" s="4" t="s">
        <v>25</v>
      </c>
      <c r="B50" s="5" t="s">
        <v>10</v>
      </c>
      <c r="C50" s="6"/>
      <c r="D50" s="6"/>
      <c r="E50" s="4"/>
      <c r="F50" s="4"/>
      <c r="K50" s="1" t="s">
        <v>169</v>
      </c>
    </row>
    <row r="51" spans="1:11" ht="17.25" hidden="1" x14ac:dyDescent="0.25">
      <c r="A51" s="4"/>
      <c r="B51" s="5" t="s">
        <v>11</v>
      </c>
      <c r="C51" s="6"/>
      <c r="D51" s="6"/>
      <c r="E51" s="4"/>
      <c r="F51" s="4"/>
    </row>
    <row r="52" spans="1:11" ht="17.25" hidden="1" x14ac:dyDescent="0.25">
      <c r="A52" s="4"/>
      <c r="B52" s="5" t="s">
        <v>12</v>
      </c>
      <c r="C52" s="6"/>
      <c r="D52" s="6"/>
      <c r="E52" s="4"/>
      <c r="F52" s="4"/>
    </row>
    <row r="53" spans="1:11" ht="17.25" hidden="1" x14ac:dyDescent="0.25">
      <c r="A53" s="4"/>
      <c r="B53" s="5" t="s">
        <v>97</v>
      </c>
      <c r="C53" s="6"/>
      <c r="D53" s="6"/>
      <c r="E53" s="4"/>
      <c r="F53" s="4"/>
    </row>
    <row r="54" spans="1:11" s="13" customFormat="1" ht="18.75" customHeight="1" x14ac:dyDescent="0.25">
      <c r="A54" s="40" t="s">
        <v>71</v>
      </c>
      <c r="B54" s="12" t="s">
        <v>72</v>
      </c>
      <c r="C54" s="8">
        <f>C55+C56+C66</f>
        <v>3498</v>
      </c>
      <c r="D54" s="8">
        <f>D55+D56+D66</f>
        <v>449</v>
      </c>
      <c r="E54" s="9">
        <f>D54/(C54/4)</f>
        <v>0.51343624928530585</v>
      </c>
      <c r="F54" s="9" t="e">
        <f>D54/K54</f>
        <v>#DIV/0!</v>
      </c>
      <c r="I54" s="28"/>
      <c r="J54" s="28"/>
    </row>
    <row r="55" spans="1:11" ht="18.75" customHeight="1" x14ac:dyDescent="0.25">
      <c r="A55" s="40" t="s">
        <v>146</v>
      </c>
      <c r="B55" s="12" t="s">
        <v>70</v>
      </c>
      <c r="C55" s="8">
        <v>212</v>
      </c>
      <c r="D55" s="8">
        <v>0</v>
      </c>
      <c r="E55" s="9">
        <f t="shared" ref="E55" si="5">D55/(C55/4)</f>
        <v>0</v>
      </c>
      <c r="F55" s="9">
        <f>D55/K55</f>
        <v>0</v>
      </c>
      <c r="G55" s="1">
        <v>108</v>
      </c>
      <c r="K55" s="1">
        <v>16</v>
      </c>
    </row>
    <row r="56" spans="1:11" ht="18.75" customHeight="1" x14ac:dyDescent="0.25">
      <c r="A56" s="40" t="s">
        <v>73</v>
      </c>
      <c r="B56" s="12" t="s">
        <v>100</v>
      </c>
      <c r="C56" s="8">
        <f>SUM(C57:C65)</f>
        <v>1536</v>
      </c>
      <c r="D56" s="8">
        <f>SUM(D57:D65)</f>
        <v>119</v>
      </c>
      <c r="E56" s="9">
        <f t="shared" ref="E56:E66" si="6">D56/C56</f>
        <v>7.7473958333333329E-2</v>
      </c>
      <c r="F56" s="9" t="e">
        <f>D56/K56</f>
        <v>#DIV/0!</v>
      </c>
      <c r="G56" s="1">
        <v>271.46499999999997</v>
      </c>
    </row>
    <row r="57" spans="1:11" s="2" customFormat="1" ht="18.75" customHeight="1" x14ac:dyDescent="0.25">
      <c r="A57" s="7"/>
      <c r="B57" s="37" t="s">
        <v>87</v>
      </c>
      <c r="C57" s="6">
        <v>101</v>
      </c>
      <c r="D57" s="6">
        <v>20</v>
      </c>
      <c r="E57" s="10">
        <f t="shared" ref="E57:E72" si="7">D57/(C57/4)</f>
        <v>0.79207920792079212</v>
      </c>
      <c r="F57" s="10">
        <f>D57/K57</f>
        <v>0.35714285714285715</v>
      </c>
      <c r="G57" s="2">
        <v>0</v>
      </c>
      <c r="H57" s="25">
        <v>974140</v>
      </c>
      <c r="I57" s="25"/>
      <c r="J57" s="25"/>
      <c r="K57" s="2">
        <v>56</v>
      </c>
    </row>
    <row r="58" spans="1:11" s="2" customFormat="1" ht="18.75" customHeight="1" x14ac:dyDescent="0.25">
      <c r="A58" s="7"/>
      <c r="B58" s="37" t="s">
        <v>76</v>
      </c>
      <c r="C58" s="6">
        <v>86</v>
      </c>
      <c r="D58" s="6">
        <v>18</v>
      </c>
      <c r="E58" s="10">
        <f t="shared" si="7"/>
        <v>0.83720930232558144</v>
      </c>
      <c r="F58" s="10" t="e">
        <f t="shared" ref="F58:F65" si="8">D58/K58</f>
        <v>#DIV/0!</v>
      </c>
      <c r="G58" s="2">
        <v>0</v>
      </c>
      <c r="H58" s="25">
        <v>0</v>
      </c>
      <c r="I58" s="25"/>
      <c r="J58" s="25"/>
      <c r="K58" s="2">
        <v>0</v>
      </c>
    </row>
    <row r="59" spans="1:11" s="2" customFormat="1" ht="18.75" customHeight="1" x14ac:dyDescent="0.25">
      <c r="A59" s="7"/>
      <c r="B59" s="37" t="s">
        <v>77</v>
      </c>
      <c r="C59" s="6">
        <v>86</v>
      </c>
      <c r="D59" s="6">
        <v>18</v>
      </c>
      <c r="E59" s="10">
        <f t="shared" si="7"/>
        <v>0.83720930232558144</v>
      </c>
      <c r="F59" s="10" t="e">
        <f t="shared" si="8"/>
        <v>#DIV/0!</v>
      </c>
      <c r="G59" s="2">
        <v>0</v>
      </c>
      <c r="H59" s="25">
        <v>0</v>
      </c>
      <c r="I59" s="25"/>
      <c r="J59" s="25"/>
      <c r="K59" s="2">
        <v>0</v>
      </c>
    </row>
    <row r="60" spans="1:11" s="2" customFormat="1" ht="18.75" customHeight="1" x14ac:dyDescent="0.25">
      <c r="A60" s="7"/>
      <c r="B60" s="37" t="s">
        <v>78</v>
      </c>
      <c r="C60" s="6">
        <v>644</v>
      </c>
      <c r="D60" s="6">
        <v>16</v>
      </c>
      <c r="E60" s="10">
        <f t="shared" si="7"/>
        <v>9.9378881987577633E-2</v>
      </c>
      <c r="F60" s="10">
        <f t="shared" si="8"/>
        <v>0.1038961038961039</v>
      </c>
      <c r="G60" s="2">
        <v>143</v>
      </c>
      <c r="H60" s="25">
        <v>50663958</v>
      </c>
      <c r="I60" s="25"/>
      <c r="J60" s="25"/>
      <c r="K60" s="2">
        <v>154</v>
      </c>
    </row>
    <row r="61" spans="1:11" s="2" customFormat="1" ht="31.5" x14ac:dyDescent="0.25">
      <c r="A61" s="7"/>
      <c r="B61" s="37" t="s">
        <v>88</v>
      </c>
      <c r="C61" s="6">
        <v>207</v>
      </c>
      <c r="D61" s="6">
        <v>10</v>
      </c>
      <c r="E61" s="10">
        <f t="shared" si="7"/>
        <v>0.19323671497584541</v>
      </c>
      <c r="F61" s="10" t="e">
        <f t="shared" si="8"/>
        <v>#DIV/0!</v>
      </c>
      <c r="G61" s="2">
        <v>49</v>
      </c>
      <c r="H61" s="25">
        <v>21320200</v>
      </c>
      <c r="I61" s="25"/>
      <c r="J61" s="25"/>
      <c r="K61" s="2">
        <v>0</v>
      </c>
    </row>
    <row r="62" spans="1:11" s="2" customFormat="1" ht="16.5" customHeight="1" x14ac:dyDescent="0.25">
      <c r="A62" s="7"/>
      <c r="B62" s="37" t="s">
        <v>79</v>
      </c>
      <c r="C62" s="6">
        <v>44</v>
      </c>
      <c r="D62" s="6">
        <v>6</v>
      </c>
      <c r="E62" s="10">
        <f>D62/(C62/4)</f>
        <v>0.54545454545454541</v>
      </c>
      <c r="F62" s="10">
        <f>D62/K62</f>
        <v>1</v>
      </c>
      <c r="G62" s="2">
        <v>10.425000000000001</v>
      </c>
      <c r="H62" s="25">
        <v>0</v>
      </c>
      <c r="I62" s="25"/>
      <c r="J62" s="25"/>
      <c r="K62" s="2">
        <v>6</v>
      </c>
    </row>
    <row r="63" spans="1:11" s="2" customFormat="1" ht="16.5" customHeight="1" x14ac:dyDescent="0.25">
      <c r="A63" s="7"/>
      <c r="B63" s="37" t="s">
        <v>80</v>
      </c>
      <c r="C63" s="6">
        <v>46</v>
      </c>
      <c r="D63" s="6">
        <v>1</v>
      </c>
      <c r="E63" s="10">
        <f t="shared" si="7"/>
        <v>8.6956521739130432E-2</v>
      </c>
      <c r="F63" s="10">
        <f t="shared" si="8"/>
        <v>6.25E-2</v>
      </c>
      <c r="G63" s="2">
        <v>7.65</v>
      </c>
      <c r="H63" s="25">
        <v>0</v>
      </c>
      <c r="I63" s="25"/>
      <c r="J63" s="25"/>
      <c r="K63" s="2">
        <v>16</v>
      </c>
    </row>
    <row r="64" spans="1:11" s="2" customFormat="1" ht="16.5" customHeight="1" x14ac:dyDescent="0.25">
      <c r="A64" s="7"/>
      <c r="B64" s="37" t="s">
        <v>81</v>
      </c>
      <c r="C64" s="6">
        <v>207</v>
      </c>
      <c r="D64" s="6">
        <v>7</v>
      </c>
      <c r="E64" s="10">
        <f t="shared" si="7"/>
        <v>0.13526570048309178</v>
      </c>
      <c r="F64" s="10">
        <f t="shared" si="8"/>
        <v>0.17499999999999999</v>
      </c>
      <c r="G64" s="2">
        <v>52.8</v>
      </c>
      <c r="H64" s="25">
        <v>10111951</v>
      </c>
      <c r="I64" s="25"/>
      <c r="J64" s="25"/>
      <c r="K64" s="2">
        <v>40</v>
      </c>
    </row>
    <row r="65" spans="1:11" s="2" customFormat="1" ht="16.5" customHeight="1" x14ac:dyDescent="0.25">
      <c r="A65" s="7"/>
      <c r="B65" s="37" t="s">
        <v>118</v>
      </c>
      <c r="C65" s="6">
        <v>115</v>
      </c>
      <c r="D65" s="6">
        <v>23</v>
      </c>
      <c r="E65" s="10">
        <f t="shared" si="7"/>
        <v>0.8</v>
      </c>
      <c r="F65" s="10">
        <f t="shared" si="8"/>
        <v>1.2777777777777777</v>
      </c>
      <c r="G65" s="2">
        <v>8.59</v>
      </c>
      <c r="H65" s="25">
        <v>1093340</v>
      </c>
      <c r="I65" s="25"/>
      <c r="J65" s="25"/>
      <c r="K65" s="2">
        <v>18</v>
      </c>
    </row>
    <row r="66" spans="1:11" s="2" customFormat="1" ht="16.5" customHeight="1" x14ac:dyDescent="0.25">
      <c r="A66" s="40" t="s">
        <v>74</v>
      </c>
      <c r="B66" s="12" t="s">
        <v>67</v>
      </c>
      <c r="C66" s="8">
        <f>SUM(C67:C72)</f>
        <v>1750</v>
      </c>
      <c r="D66" s="8">
        <f>SUM(D67:D72)</f>
        <v>330</v>
      </c>
      <c r="E66" s="9">
        <f t="shared" si="6"/>
        <v>0.18857142857142858</v>
      </c>
      <c r="F66" s="9">
        <f t="shared" ref="F66" si="9">D66/G66</f>
        <v>3.7931034482758621</v>
      </c>
      <c r="G66" s="1">
        <v>87</v>
      </c>
      <c r="I66" s="25"/>
      <c r="J66" s="25"/>
    </row>
    <row r="67" spans="1:11" s="2" customFormat="1" ht="16.5" customHeight="1" x14ac:dyDescent="0.25">
      <c r="A67" s="7"/>
      <c r="B67" s="37" t="s">
        <v>119</v>
      </c>
      <c r="C67" s="6">
        <v>1220</v>
      </c>
      <c r="D67" s="6">
        <v>235</v>
      </c>
      <c r="E67" s="10">
        <f t="shared" si="7"/>
        <v>0.77049180327868849</v>
      </c>
      <c r="F67" s="10">
        <f>D67/K67</f>
        <v>1.5161290322580645</v>
      </c>
      <c r="G67" s="2">
        <v>251.6</v>
      </c>
      <c r="H67" s="25">
        <v>151686796</v>
      </c>
      <c r="I67" s="25"/>
      <c r="J67" s="25"/>
      <c r="K67" s="2">
        <v>155</v>
      </c>
    </row>
    <row r="68" spans="1:11" s="2" customFormat="1" ht="16.5" customHeight="1" x14ac:dyDescent="0.25">
      <c r="A68" s="7"/>
      <c r="B68" s="37" t="s">
        <v>98</v>
      </c>
      <c r="C68" s="6">
        <v>414</v>
      </c>
      <c r="D68" s="6">
        <v>76</v>
      </c>
      <c r="E68" s="10">
        <f t="shared" si="7"/>
        <v>0.7342995169082126</v>
      </c>
      <c r="F68" s="10">
        <f t="shared" ref="F68:F72" si="10">D68/K68</f>
        <v>1.4615384615384615</v>
      </c>
      <c r="G68" s="2">
        <v>81</v>
      </c>
      <c r="H68" s="25">
        <v>61262615</v>
      </c>
      <c r="I68" s="25"/>
      <c r="J68" s="25"/>
      <c r="K68" s="2">
        <v>52</v>
      </c>
    </row>
    <row r="69" spans="1:11" s="2" customFormat="1" ht="16.5" customHeight="1" x14ac:dyDescent="0.25">
      <c r="A69" s="7"/>
      <c r="B69" s="37" t="s">
        <v>82</v>
      </c>
      <c r="C69" s="6">
        <v>31</v>
      </c>
      <c r="D69" s="6">
        <v>6</v>
      </c>
      <c r="E69" s="10">
        <f t="shared" si="7"/>
        <v>0.77419354838709675</v>
      </c>
      <c r="F69" s="10" t="e">
        <f>D69/K69</f>
        <v>#DIV/0!</v>
      </c>
      <c r="G69" s="2">
        <v>3</v>
      </c>
      <c r="I69" s="25"/>
      <c r="J69" s="25"/>
      <c r="K69" s="2">
        <v>0</v>
      </c>
    </row>
    <row r="70" spans="1:11" s="2" customFormat="1" ht="16.5" customHeight="1" x14ac:dyDescent="0.25">
      <c r="A70" s="7"/>
      <c r="B70" s="38" t="s">
        <v>84</v>
      </c>
      <c r="C70" s="6">
        <v>35</v>
      </c>
      <c r="D70" s="6">
        <v>0</v>
      </c>
      <c r="E70" s="10">
        <f t="shared" si="7"/>
        <v>0</v>
      </c>
      <c r="F70" s="10">
        <f t="shared" si="10"/>
        <v>0</v>
      </c>
      <c r="G70" s="2">
        <v>3</v>
      </c>
      <c r="I70" s="25"/>
      <c r="J70" s="25"/>
      <c r="K70" s="2">
        <v>9</v>
      </c>
    </row>
    <row r="71" spans="1:11" s="2" customFormat="1" ht="16.5" customHeight="1" x14ac:dyDescent="0.25">
      <c r="A71" s="7"/>
      <c r="B71" s="37" t="s">
        <v>83</v>
      </c>
      <c r="C71" s="6">
        <v>10</v>
      </c>
      <c r="D71" s="6">
        <v>0</v>
      </c>
      <c r="E71" s="10">
        <f t="shared" si="7"/>
        <v>0</v>
      </c>
      <c r="F71" s="10" t="e">
        <f t="shared" si="10"/>
        <v>#DIV/0!</v>
      </c>
      <c r="G71" s="2">
        <v>0</v>
      </c>
      <c r="I71" s="25"/>
      <c r="J71" s="25"/>
      <c r="K71" s="2">
        <v>0</v>
      </c>
    </row>
    <row r="72" spans="1:11" s="2" customFormat="1" ht="16.5" customHeight="1" x14ac:dyDescent="0.25">
      <c r="A72" s="7"/>
      <c r="B72" s="37" t="s">
        <v>142</v>
      </c>
      <c r="C72" s="6">
        <v>40</v>
      </c>
      <c r="D72" s="6">
        <v>13</v>
      </c>
      <c r="E72" s="10">
        <f t="shared" si="7"/>
        <v>1.3</v>
      </c>
      <c r="F72" s="10" t="e">
        <f t="shared" si="10"/>
        <v>#DIV/0!</v>
      </c>
      <c r="G72" s="2">
        <v>0</v>
      </c>
      <c r="I72" s="25"/>
      <c r="J72" s="25"/>
      <c r="K72" s="2">
        <v>0</v>
      </c>
    </row>
    <row r="73" spans="1:11" s="2" customFormat="1" ht="15.75" x14ac:dyDescent="0.25">
      <c r="A73" s="7" t="s">
        <v>75</v>
      </c>
      <c r="B73" s="5" t="s">
        <v>69</v>
      </c>
      <c r="C73" s="8"/>
      <c r="D73" s="8"/>
      <c r="E73" s="10"/>
      <c r="F73" s="10"/>
      <c r="G73" s="1"/>
      <c r="I73" s="25"/>
      <c r="J73" s="25"/>
    </row>
    <row r="74" spans="1:11" s="13" customFormat="1" ht="31.5" x14ac:dyDescent="0.25">
      <c r="A74" s="45" t="s">
        <v>26</v>
      </c>
      <c r="B74" s="12" t="s">
        <v>27</v>
      </c>
      <c r="C74" s="8">
        <f>C86+C129</f>
        <v>3509.2</v>
      </c>
      <c r="D74" s="8">
        <f>D86+D129</f>
        <v>855</v>
      </c>
      <c r="E74" s="9"/>
      <c r="F74" s="9"/>
      <c r="G74" s="39">
        <v>626.94399999999996</v>
      </c>
      <c r="I74" s="28"/>
      <c r="J74" s="28"/>
    </row>
    <row r="75" spans="1:11" ht="15.75" x14ac:dyDescent="0.25">
      <c r="A75" s="4">
        <v>1</v>
      </c>
      <c r="B75" s="5" t="s">
        <v>20</v>
      </c>
      <c r="C75" s="6"/>
      <c r="D75" s="6"/>
      <c r="E75" s="4"/>
      <c r="F75" s="4"/>
    </row>
    <row r="76" spans="1:11" ht="21.75" customHeight="1" x14ac:dyDescent="0.25">
      <c r="A76" s="4" t="s">
        <v>5</v>
      </c>
      <c r="B76" s="5" t="s">
        <v>21</v>
      </c>
      <c r="C76" s="6"/>
      <c r="D76" s="6"/>
      <c r="E76" s="4"/>
      <c r="F76" s="4"/>
    </row>
    <row r="77" spans="1:11" ht="31.5" x14ac:dyDescent="0.25">
      <c r="A77" s="4" t="s">
        <v>9</v>
      </c>
      <c r="B77" s="5" t="s">
        <v>22</v>
      </c>
      <c r="C77" s="6"/>
      <c r="D77" s="6"/>
      <c r="E77" s="4"/>
      <c r="F77" s="4"/>
    </row>
    <row r="78" spans="1:11" ht="21" customHeight="1" x14ac:dyDescent="0.25">
      <c r="A78" s="4">
        <v>2</v>
      </c>
      <c r="B78" s="5" t="s">
        <v>28</v>
      </c>
      <c r="C78" s="6"/>
      <c r="D78" s="6"/>
      <c r="E78" s="4"/>
      <c r="F78" s="4"/>
    </row>
    <row r="79" spans="1:11" ht="31.5" x14ac:dyDescent="0.25">
      <c r="A79" s="4" t="s">
        <v>14</v>
      </c>
      <c r="B79" s="5" t="s">
        <v>29</v>
      </c>
      <c r="C79" s="6"/>
      <c r="D79" s="6"/>
      <c r="E79" s="4"/>
      <c r="F79" s="4"/>
    </row>
    <row r="80" spans="1:11" ht="31.5" x14ac:dyDescent="0.25">
      <c r="A80" s="4"/>
      <c r="B80" s="11" t="s">
        <v>30</v>
      </c>
      <c r="C80" s="6"/>
      <c r="D80" s="6"/>
      <c r="E80" s="4"/>
      <c r="F80" s="4"/>
    </row>
    <row r="81" spans="1:13" ht="31.5" x14ac:dyDescent="0.25">
      <c r="A81" s="4"/>
      <c r="B81" s="11" t="s">
        <v>31</v>
      </c>
      <c r="C81" s="6"/>
      <c r="D81" s="6"/>
      <c r="E81" s="4"/>
      <c r="F81" s="4"/>
    </row>
    <row r="82" spans="1:13" ht="31.5" x14ac:dyDescent="0.25">
      <c r="A82" s="4"/>
      <c r="B82" s="11" t="s">
        <v>32</v>
      </c>
      <c r="C82" s="6"/>
      <c r="D82" s="6"/>
      <c r="E82" s="4"/>
      <c r="F82" s="4"/>
    </row>
    <row r="83" spans="1:13" ht="31.5" x14ac:dyDescent="0.25">
      <c r="A83" s="4" t="s">
        <v>19</v>
      </c>
      <c r="B83" s="5" t="s">
        <v>33</v>
      </c>
      <c r="C83" s="6"/>
      <c r="D83" s="6"/>
      <c r="E83" s="4"/>
      <c r="F83" s="4"/>
    </row>
    <row r="84" spans="1:13" ht="31.5" x14ac:dyDescent="0.25">
      <c r="A84" s="4" t="s">
        <v>34</v>
      </c>
      <c r="B84" s="5" t="s">
        <v>18</v>
      </c>
      <c r="C84" s="6"/>
      <c r="D84" s="6"/>
      <c r="E84" s="4"/>
      <c r="F84" s="4"/>
    </row>
    <row r="85" spans="1:13" s="13" customFormat="1" ht="31.5" x14ac:dyDescent="0.25">
      <c r="A85" s="45">
        <v>3</v>
      </c>
      <c r="B85" s="12" t="s">
        <v>35</v>
      </c>
      <c r="C85" s="8">
        <f>C86+C129</f>
        <v>3509.2</v>
      </c>
      <c r="D85" s="8">
        <f>D86+D129</f>
        <v>855</v>
      </c>
      <c r="E85" s="45"/>
      <c r="F85" s="45"/>
      <c r="I85" s="28"/>
      <c r="J85" s="28"/>
    </row>
    <row r="86" spans="1:13" s="13" customFormat="1" ht="32.25" customHeight="1" x14ac:dyDescent="0.25">
      <c r="A86" s="45" t="s">
        <v>24</v>
      </c>
      <c r="B86" s="12" t="s">
        <v>16</v>
      </c>
      <c r="C86" s="8">
        <f>C87+C118</f>
        <v>3232.2</v>
      </c>
      <c r="D86" s="8">
        <f>D87+D118</f>
        <v>805</v>
      </c>
      <c r="E86" s="9"/>
      <c r="F86" s="9"/>
      <c r="G86" s="13">
        <v>480.584</v>
      </c>
      <c r="I86" s="28"/>
      <c r="J86" s="28"/>
      <c r="K86" s="1" t="s">
        <v>169</v>
      </c>
    </row>
    <row r="87" spans="1:13" s="13" customFormat="1" ht="19.5" customHeight="1" x14ac:dyDescent="0.25">
      <c r="A87" s="45"/>
      <c r="B87" s="12" t="s">
        <v>143</v>
      </c>
      <c r="C87" s="8">
        <f>SUM(C88:C116)</f>
        <v>2004</v>
      </c>
      <c r="D87" s="8">
        <f>SUM(D88:D117)</f>
        <v>598</v>
      </c>
      <c r="E87" s="9"/>
      <c r="F87" s="9"/>
      <c r="I87" s="28"/>
      <c r="J87" s="28"/>
      <c r="M87" s="48">
        <f>D87+'6 thang'!D87</f>
        <v>1582</v>
      </c>
    </row>
    <row r="88" spans="1:13" ht="17.25" customHeight="1" x14ac:dyDescent="0.25">
      <c r="A88" s="14">
        <v>6001</v>
      </c>
      <c r="B88" s="15" t="s">
        <v>121</v>
      </c>
      <c r="C88" s="6">
        <v>633</v>
      </c>
      <c r="D88" s="6">
        <v>196</v>
      </c>
      <c r="E88" s="10">
        <f t="shared" ref="E88:E130" si="11">D88/(C88/4)</f>
        <v>1.2385466034755135</v>
      </c>
      <c r="F88" s="10">
        <f>D88/K88</f>
        <v>1.2250000000000001</v>
      </c>
      <c r="G88" s="1">
        <v>170.8</v>
      </c>
      <c r="H88" s="1">
        <v>6001</v>
      </c>
      <c r="I88" s="27">
        <v>632.78</v>
      </c>
      <c r="K88" s="1">
        <v>160</v>
      </c>
    </row>
    <row r="89" spans="1:13" ht="17.25" customHeight="1" x14ac:dyDescent="0.25">
      <c r="A89" s="14">
        <v>6101</v>
      </c>
      <c r="B89" s="15" t="s">
        <v>101</v>
      </c>
      <c r="C89" s="6">
        <v>14</v>
      </c>
      <c r="D89" s="6">
        <v>4</v>
      </c>
      <c r="E89" s="10">
        <f t="shared" si="11"/>
        <v>1.1428571428571428</v>
      </c>
      <c r="F89" s="10">
        <f t="shared" ref="F89:F128" si="12">D89/K89</f>
        <v>1</v>
      </c>
      <c r="G89" s="1">
        <v>5</v>
      </c>
      <c r="H89" s="1">
        <v>6101</v>
      </c>
      <c r="I89" s="27">
        <v>13.8</v>
      </c>
      <c r="K89" s="1">
        <v>4</v>
      </c>
    </row>
    <row r="90" spans="1:13" ht="17.25" customHeight="1" x14ac:dyDescent="0.25">
      <c r="A90" s="14">
        <v>6105</v>
      </c>
      <c r="B90" s="15" t="s">
        <v>102</v>
      </c>
      <c r="C90" s="6">
        <v>143</v>
      </c>
      <c r="D90" s="6">
        <v>42</v>
      </c>
      <c r="E90" s="10">
        <f t="shared" si="11"/>
        <v>1.1748251748251748</v>
      </c>
      <c r="F90" s="10" t="e">
        <f t="shared" si="12"/>
        <v>#DIV/0!</v>
      </c>
      <c r="G90" s="1">
        <v>24</v>
      </c>
      <c r="K90" s="1">
        <v>0</v>
      </c>
    </row>
    <row r="91" spans="1:13" ht="17.25" customHeight="1" x14ac:dyDescent="0.25">
      <c r="A91" s="14">
        <v>6112</v>
      </c>
      <c r="B91" s="15" t="s">
        <v>103</v>
      </c>
      <c r="C91" s="6">
        <v>222</v>
      </c>
      <c r="D91" s="6">
        <v>68</v>
      </c>
      <c r="E91" s="10">
        <f t="shared" si="11"/>
        <v>1.2252252252252251</v>
      </c>
      <c r="F91" s="10">
        <f t="shared" si="12"/>
        <v>1.0625</v>
      </c>
      <c r="G91" s="1">
        <v>63</v>
      </c>
      <c r="H91" s="1">
        <v>6112</v>
      </c>
      <c r="I91" s="27">
        <v>221.5</v>
      </c>
      <c r="K91" s="1">
        <v>64</v>
      </c>
    </row>
    <row r="92" spans="1:13" ht="17.25" customHeight="1" x14ac:dyDescent="0.25">
      <c r="A92" s="14">
        <v>6113</v>
      </c>
      <c r="B92" s="15" t="s">
        <v>164</v>
      </c>
      <c r="C92" s="6">
        <v>0</v>
      </c>
      <c r="D92" s="6">
        <v>5</v>
      </c>
      <c r="E92" s="10" t="e">
        <f t="shared" ref="E92" si="13">D92/(C92/4)</f>
        <v>#DIV/0!</v>
      </c>
      <c r="F92" s="10">
        <f t="shared" ref="F92" si="14">D92/K92</f>
        <v>5</v>
      </c>
      <c r="G92" s="1">
        <v>63</v>
      </c>
      <c r="H92" s="1">
        <v>6112</v>
      </c>
      <c r="I92" s="27">
        <v>221.5</v>
      </c>
      <c r="K92" s="1">
        <v>1</v>
      </c>
    </row>
    <row r="93" spans="1:13" ht="17.25" customHeight="1" x14ac:dyDescent="0.25">
      <c r="A93" s="14">
        <v>6115</v>
      </c>
      <c r="B93" s="16" t="s">
        <v>104</v>
      </c>
      <c r="C93" s="6">
        <v>56</v>
      </c>
      <c r="D93" s="6">
        <v>23</v>
      </c>
      <c r="E93" s="10">
        <f t="shared" si="11"/>
        <v>1.6428571428571428</v>
      </c>
      <c r="F93" s="10">
        <f t="shared" si="12"/>
        <v>1.6428571428571428</v>
      </c>
      <c r="G93" s="1">
        <v>13</v>
      </c>
      <c r="H93" s="1">
        <v>6115</v>
      </c>
      <c r="I93" s="27">
        <v>55.6</v>
      </c>
      <c r="K93" s="1">
        <v>14</v>
      </c>
    </row>
    <row r="94" spans="1:13" ht="17.25" customHeight="1" x14ac:dyDescent="0.25">
      <c r="A94" s="14">
        <v>6116</v>
      </c>
      <c r="B94" s="15" t="s">
        <v>116</v>
      </c>
      <c r="C94" s="6">
        <v>183</v>
      </c>
      <c r="D94" s="6">
        <v>56</v>
      </c>
      <c r="E94" s="10">
        <f t="shared" si="11"/>
        <v>1.2240437158469946</v>
      </c>
      <c r="F94" s="10" t="e">
        <f t="shared" si="12"/>
        <v>#DIV/0!</v>
      </c>
      <c r="K94" s="1">
        <v>0</v>
      </c>
    </row>
    <row r="95" spans="1:13" ht="17.25" customHeight="1" x14ac:dyDescent="0.25">
      <c r="A95" s="14">
        <v>6301</v>
      </c>
      <c r="B95" s="15" t="s">
        <v>105</v>
      </c>
      <c r="C95" s="6">
        <v>123</v>
      </c>
      <c r="D95" s="6">
        <v>38</v>
      </c>
      <c r="E95" s="10">
        <f t="shared" si="11"/>
        <v>1.2357723577235773</v>
      </c>
      <c r="F95" s="10">
        <f t="shared" si="12"/>
        <v>0.90476190476190477</v>
      </c>
      <c r="G95" s="1">
        <v>46.8</v>
      </c>
      <c r="H95" s="1">
        <v>6116</v>
      </c>
      <c r="I95" s="27">
        <v>183</v>
      </c>
      <c r="K95" s="1">
        <v>42</v>
      </c>
    </row>
    <row r="96" spans="1:13" ht="17.25" customHeight="1" x14ac:dyDescent="0.25">
      <c r="A96" s="14">
        <v>6302</v>
      </c>
      <c r="B96" s="15" t="s">
        <v>106</v>
      </c>
      <c r="C96" s="6">
        <v>21</v>
      </c>
      <c r="D96" s="6">
        <v>7</v>
      </c>
      <c r="E96" s="10">
        <f t="shared" si="11"/>
        <v>1.3333333333333333</v>
      </c>
      <c r="F96" s="10">
        <f t="shared" si="12"/>
        <v>1</v>
      </c>
      <c r="G96" s="1">
        <v>8</v>
      </c>
      <c r="K96" s="1">
        <v>7</v>
      </c>
    </row>
    <row r="97" spans="1:11" ht="17.25" customHeight="1" x14ac:dyDescent="0.25">
      <c r="A97" s="14">
        <v>6303</v>
      </c>
      <c r="B97" s="15" t="s">
        <v>107</v>
      </c>
      <c r="C97" s="6">
        <v>14</v>
      </c>
      <c r="D97" s="6">
        <v>4</v>
      </c>
      <c r="E97" s="10">
        <f t="shared" si="11"/>
        <v>1.1428571428571428</v>
      </c>
      <c r="F97" s="10">
        <f t="shared" si="12"/>
        <v>0.8</v>
      </c>
      <c r="G97" s="1">
        <v>4.9000000000000004</v>
      </c>
      <c r="K97" s="1">
        <v>5</v>
      </c>
    </row>
    <row r="98" spans="1:11" ht="17.25" customHeight="1" x14ac:dyDescent="0.25">
      <c r="A98" s="14">
        <v>6304</v>
      </c>
      <c r="B98" s="15" t="s">
        <v>108</v>
      </c>
      <c r="C98" s="6">
        <v>7</v>
      </c>
      <c r="D98" s="6">
        <v>2</v>
      </c>
      <c r="E98" s="10">
        <f t="shared" si="11"/>
        <v>1.1428571428571428</v>
      </c>
      <c r="F98" s="10">
        <f t="shared" si="12"/>
        <v>1</v>
      </c>
      <c r="G98" s="1">
        <v>2.5</v>
      </c>
      <c r="K98" s="1">
        <v>2</v>
      </c>
    </row>
    <row r="99" spans="1:11" ht="35.25" customHeight="1" x14ac:dyDescent="0.25">
      <c r="A99" s="17">
        <v>6404</v>
      </c>
      <c r="B99" s="18" t="s">
        <v>165</v>
      </c>
      <c r="C99" s="6">
        <v>0</v>
      </c>
      <c r="D99" s="6">
        <v>29</v>
      </c>
      <c r="E99" s="10" t="e">
        <f t="shared" ref="E99" si="15">D99/(C99/4)</f>
        <v>#DIV/0!</v>
      </c>
      <c r="F99" s="10" t="e">
        <f t="shared" ref="F99" si="16">D99/K99</f>
        <v>#DIV/0!</v>
      </c>
      <c r="G99" s="1">
        <v>45.5</v>
      </c>
      <c r="K99" s="1">
        <v>0</v>
      </c>
    </row>
    <row r="100" spans="1:11" ht="17.25" customHeight="1" x14ac:dyDescent="0.25">
      <c r="A100" s="17">
        <v>6449</v>
      </c>
      <c r="B100" s="18" t="s">
        <v>109</v>
      </c>
      <c r="C100" s="6">
        <v>143</v>
      </c>
      <c r="D100" s="6">
        <v>39</v>
      </c>
      <c r="E100" s="10">
        <f t="shared" si="11"/>
        <v>1.0909090909090908</v>
      </c>
      <c r="F100" s="10">
        <f t="shared" si="12"/>
        <v>0.78</v>
      </c>
      <c r="G100" s="1">
        <v>45.5</v>
      </c>
      <c r="K100" s="1">
        <v>50</v>
      </c>
    </row>
    <row r="101" spans="1:11" ht="17.25" customHeight="1" x14ac:dyDescent="0.25">
      <c r="A101" s="14">
        <v>6501</v>
      </c>
      <c r="B101" s="15" t="s">
        <v>110</v>
      </c>
      <c r="C101" s="6">
        <v>60</v>
      </c>
      <c r="D101" s="6">
        <v>9</v>
      </c>
      <c r="E101" s="10">
        <f t="shared" si="11"/>
        <v>0.6</v>
      </c>
      <c r="F101" s="10">
        <f t="shared" si="12"/>
        <v>1.8</v>
      </c>
      <c r="G101" s="1">
        <v>4.8</v>
      </c>
      <c r="K101" s="1">
        <v>5</v>
      </c>
    </row>
    <row r="102" spans="1:11" ht="17.25" customHeight="1" x14ac:dyDescent="0.25">
      <c r="A102" s="14">
        <v>6502</v>
      </c>
      <c r="B102" s="15" t="s">
        <v>111</v>
      </c>
      <c r="C102" s="6">
        <v>50</v>
      </c>
      <c r="D102" s="6">
        <v>6</v>
      </c>
      <c r="E102" s="10">
        <f t="shared" si="11"/>
        <v>0.48</v>
      </c>
      <c r="F102" s="10">
        <f t="shared" si="12"/>
        <v>0.6</v>
      </c>
      <c r="G102" s="1">
        <v>7.4</v>
      </c>
      <c r="I102" s="27">
        <v>164.9</v>
      </c>
      <c r="K102" s="1">
        <v>10</v>
      </c>
    </row>
    <row r="103" spans="1:11" ht="17.25" customHeight="1" x14ac:dyDescent="0.25">
      <c r="A103" s="14">
        <v>6551</v>
      </c>
      <c r="B103" s="15" t="s">
        <v>112</v>
      </c>
      <c r="C103" s="6">
        <v>60</v>
      </c>
      <c r="D103" s="6">
        <v>5</v>
      </c>
      <c r="E103" s="10">
        <f t="shared" si="11"/>
        <v>0.33333333333333331</v>
      </c>
      <c r="F103" s="10">
        <f t="shared" si="12"/>
        <v>1.25</v>
      </c>
      <c r="G103" s="1">
        <v>0</v>
      </c>
      <c r="H103" s="1">
        <v>6303</v>
      </c>
      <c r="I103" s="27">
        <v>14</v>
      </c>
      <c r="K103" s="1">
        <v>4</v>
      </c>
    </row>
    <row r="104" spans="1:11" ht="31.5" x14ac:dyDescent="0.25">
      <c r="A104" s="14">
        <v>6552</v>
      </c>
      <c r="B104" s="15" t="s">
        <v>113</v>
      </c>
      <c r="C104" s="6">
        <v>20</v>
      </c>
      <c r="D104" s="6">
        <v>0</v>
      </c>
      <c r="E104" s="10">
        <f t="shared" si="11"/>
        <v>0</v>
      </c>
      <c r="F104" s="10" t="e">
        <f t="shared" si="12"/>
        <v>#DIV/0!</v>
      </c>
      <c r="G104" s="1">
        <v>0</v>
      </c>
      <c r="H104" s="1">
        <v>6304</v>
      </c>
      <c r="I104" s="27">
        <v>7</v>
      </c>
      <c r="K104" s="1">
        <v>0</v>
      </c>
    </row>
    <row r="105" spans="1:11" ht="16.5" customHeight="1" x14ac:dyDescent="0.25">
      <c r="A105" s="14">
        <v>6601</v>
      </c>
      <c r="B105" s="15" t="s">
        <v>114</v>
      </c>
      <c r="C105" s="6">
        <v>8</v>
      </c>
      <c r="D105" s="6">
        <v>1</v>
      </c>
      <c r="E105" s="10">
        <f t="shared" si="11"/>
        <v>0.5</v>
      </c>
      <c r="F105" s="10">
        <f t="shared" si="12"/>
        <v>1</v>
      </c>
      <c r="G105" s="1">
        <v>0.68400000000000005</v>
      </c>
      <c r="H105" s="1">
        <v>6449</v>
      </c>
      <c r="I105" s="27">
        <v>142.80000000000001</v>
      </c>
      <c r="K105" s="1">
        <v>1</v>
      </c>
    </row>
    <row r="106" spans="1:11" ht="16.5" customHeight="1" x14ac:dyDescent="0.25">
      <c r="A106" s="14">
        <v>6618</v>
      </c>
      <c r="B106" s="15" t="s">
        <v>150</v>
      </c>
      <c r="C106" s="6"/>
      <c r="D106" s="6">
        <v>2</v>
      </c>
      <c r="E106" s="10"/>
      <c r="F106" s="10">
        <f t="shared" si="12"/>
        <v>0.66666666666666663</v>
      </c>
      <c r="K106" s="1">
        <v>3</v>
      </c>
    </row>
    <row r="107" spans="1:11" ht="16.5" customHeight="1" x14ac:dyDescent="0.25">
      <c r="A107" s="14">
        <v>6704</v>
      </c>
      <c r="B107" s="15" t="s">
        <v>115</v>
      </c>
      <c r="C107" s="6">
        <v>21</v>
      </c>
      <c r="D107" s="6">
        <v>3</v>
      </c>
      <c r="E107" s="10">
        <f t="shared" si="11"/>
        <v>0.5714285714285714</v>
      </c>
      <c r="F107" s="10">
        <f t="shared" si="12"/>
        <v>0.6</v>
      </c>
      <c r="G107" s="1">
        <v>0</v>
      </c>
      <c r="H107" s="1">
        <v>6502</v>
      </c>
      <c r="I107" s="27">
        <v>50</v>
      </c>
      <c r="K107" s="1">
        <v>5</v>
      </c>
    </row>
    <row r="108" spans="1:11" ht="16.5" customHeight="1" x14ac:dyDescent="0.25">
      <c r="A108" s="14">
        <v>6757</v>
      </c>
      <c r="B108" s="15" t="s">
        <v>123</v>
      </c>
      <c r="C108" s="6">
        <v>180</v>
      </c>
      <c r="D108" s="6">
        <v>0</v>
      </c>
      <c r="E108" s="10">
        <f t="shared" si="11"/>
        <v>0</v>
      </c>
      <c r="F108" s="10" t="e">
        <f t="shared" si="12"/>
        <v>#DIV/0!</v>
      </c>
      <c r="G108" s="1">
        <v>5</v>
      </c>
      <c r="H108" s="1">
        <v>6504</v>
      </c>
      <c r="K108" s="1">
        <v>0</v>
      </c>
    </row>
    <row r="109" spans="1:11" ht="16.5" customHeight="1" x14ac:dyDescent="0.25">
      <c r="A109" s="14">
        <v>6758</v>
      </c>
      <c r="B109" s="15" t="s">
        <v>166</v>
      </c>
      <c r="C109" s="6">
        <v>0</v>
      </c>
      <c r="D109" s="6">
        <v>3</v>
      </c>
      <c r="E109" s="10" t="e">
        <f t="shared" ref="E109" si="17">D109/(C109/4)</f>
        <v>#DIV/0!</v>
      </c>
      <c r="F109" s="10" t="e">
        <f t="shared" ref="F109" si="18">D109/K109</f>
        <v>#DIV/0!</v>
      </c>
      <c r="G109" s="1">
        <v>5</v>
      </c>
      <c r="H109" s="1">
        <v>6504</v>
      </c>
      <c r="K109" s="1">
        <v>0</v>
      </c>
    </row>
    <row r="110" spans="1:11" ht="16.5" customHeight="1" x14ac:dyDescent="0.25">
      <c r="A110" s="14">
        <v>6799</v>
      </c>
      <c r="B110" s="15" t="s">
        <v>156</v>
      </c>
      <c r="C110" s="6"/>
      <c r="D110" s="6">
        <v>38</v>
      </c>
      <c r="E110" s="10" t="e">
        <f t="shared" si="11"/>
        <v>#DIV/0!</v>
      </c>
      <c r="F110" s="10" t="e">
        <f t="shared" si="12"/>
        <v>#DIV/0!</v>
      </c>
      <c r="K110" s="1">
        <v>0</v>
      </c>
    </row>
    <row r="111" spans="1:11" ht="16.5" customHeight="1" x14ac:dyDescent="0.25">
      <c r="A111" s="14">
        <v>6907</v>
      </c>
      <c r="B111" s="15" t="s">
        <v>157</v>
      </c>
      <c r="C111" s="6"/>
      <c r="D111" s="6">
        <v>0</v>
      </c>
      <c r="E111" s="10" t="e">
        <f t="shared" si="11"/>
        <v>#DIV/0!</v>
      </c>
      <c r="F111" s="10" t="e">
        <f>D111/K111</f>
        <v>#DIV/0!</v>
      </c>
      <c r="K111" s="1">
        <v>0</v>
      </c>
    </row>
    <row r="112" spans="1:11" ht="16.5" customHeight="1" x14ac:dyDescent="0.25">
      <c r="A112" s="14">
        <v>6912</v>
      </c>
      <c r="B112" s="15" t="s">
        <v>158</v>
      </c>
      <c r="C112" s="6"/>
      <c r="D112" s="6">
        <v>0</v>
      </c>
      <c r="E112" s="10" t="e">
        <f t="shared" si="11"/>
        <v>#DIV/0!</v>
      </c>
      <c r="F112" s="10" t="e">
        <f t="shared" si="12"/>
        <v>#DIV/0!</v>
      </c>
      <c r="K112" s="1">
        <v>0</v>
      </c>
    </row>
    <row r="113" spans="1:11" ht="16.5" customHeight="1" x14ac:dyDescent="0.25">
      <c r="A113" s="14">
        <v>6921</v>
      </c>
      <c r="B113" s="15" t="s">
        <v>159</v>
      </c>
      <c r="C113" s="6"/>
      <c r="D113" s="6">
        <v>18</v>
      </c>
      <c r="E113" s="10" t="e">
        <f t="shared" si="11"/>
        <v>#DIV/0!</v>
      </c>
      <c r="F113" s="10" t="e">
        <f t="shared" si="12"/>
        <v>#DIV/0!</v>
      </c>
      <c r="K113" s="1">
        <v>0</v>
      </c>
    </row>
    <row r="114" spans="1:11" ht="16.5" customHeight="1" x14ac:dyDescent="0.25">
      <c r="A114" s="14">
        <v>7001</v>
      </c>
      <c r="B114" s="15" t="s">
        <v>160</v>
      </c>
      <c r="C114" s="6"/>
      <c r="D114" s="6">
        <v>0</v>
      </c>
      <c r="E114" s="10" t="e">
        <f t="shared" si="11"/>
        <v>#DIV/0!</v>
      </c>
      <c r="F114" s="10" t="e">
        <f t="shared" si="12"/>
        <v>#DIV/0!</v>
      </c>
      <c r="K114" s="1">
        <v>0</v>
      </c>
    </row>
    <row r="115" spans="1:11" ht="31.5" x14ac:dyDescent="0.25">
      <c r="A115" s="14">
        <v>7012</v>
      </c>
      <c r="B115" s="15" t="s">
        <v>161</v>
      </c>
      <c r="C115" s="6"/>
      <c r="D115" s="6">
        <v>0</v>
      </c>
      <c r="E115" s="10" t="e">
        <f t="shared" si="11"/>
        <v>#DIV/0!</v>
      </c>
      <c r="F115" s="10">
        <f t="shared" si="12"/>
        <v>0</v>
      </c>
      <c r="K115" s="1">
        <v>3</v>
      </c>
    </row>
    <row r="116" spans="1:11" ht="31.5" x14ac:dyDescent="0.25">
      <c r="A116" s="14">
        <v>7049</v>
      </c>
      <c r="B116" s="15" t="s">
        <v>122</v>
      </c>
      <c r="C116" s="6">
        <v>46</v>
      </c>
      <c r="D116" s="6">
        <v>0</v>
      </c>
      <c r="E116" s="10">
        <f t="shared" si="11"/>
        <v>0</v>
      </c>
      <c r="F116" s="10" t="e">
        <f t="shared" si="12"/>
        <v>#DIV/0!</v>
      </c>
      <c r="G116" s="1">
        <v>18.2</v>
      </c>
      <c r="H116" s="1">
        <v>6608</v>
      </c>
      <c r="I116" s="27">
        <v>30</v>
      </c>
      <c r="K116" s="1">
        <v>0</v>
      </c>
    </row>
    <row r="117" spans="1:11" ht="20.25" customHeight="1" x14ac:dyDescent="0.25">
      <c r="A117" s="14">
        <v>7799</v>
      </c>
      <c r="B117" s="15" t="s">
        <v>162</v>
      </c>
      <c r="C117" s="6"/>
      <c r="D117" s="6">
        <v>0</v>
      </c>
      <c r="E117" s="10"/>
      <c r="F117" s="10"/>
    </row>
    <row r="118" spans="1:11" s="13" customFormat="1" ht="15.75" x14ac:dyDescent="0.25">
      <c r="A118" s="33"/>
      <c r="B118" s="12" t="s">
        <v>144</v>
      </c>
      <c r="C118" s="8">
        <f>SUM(C119:C128)</f>
        <v>1228.2</v>
      </c>
      <c r="D118" s="8">
        <f>SUM(D119:D128)</f>
        <v>207</v>
      </c>
      <c r="E118" s="9"/>
      <c r="F118" s="9"/>
      <c r="I118" s="28"/>
      <c r="J118" s="28"/>
    </row>
    <row r="119" spans="1:11" ht="18" customHeight="1" x14ac:dyDescent="0.25">
      <c r="A119" s="14">
        <v>6001</v>
      </c>
      <c r="B119" s="15" t="s">
        <v>121</v>
      </c>
      <c r="C119" s="6">
        <v>146</v>
      </c>
      <c r="D119" s="6">
        <v>43</v>
      </c>
      <c r="E119" s="10">
        <f t="shared" si="11"/>
        <v>1.178082191780822</v>
      </c>
      <c r="F119" s="10">
        <f t="shared" si="12"/>
        <v>3.5833333333333335</v>
      </c>
      <c r="H119" s="43">
        <v>6001</v>
      </c>
      <c r="I119" s="27">
        <v>37363200</v>
      </c>
      <c r="K119" s="27">
        <v>12</v>
      </c>
    </row>
    <row r="120" spans="1:11" ht="18" customHeight="1" x14ac:dyDescent="0.25">
      <c r="A120" s="14">
        <v>6101</v>
      </c>
      <c r="B120" s="15" t="s">
        <v>101</v>
      </c>
      <c r="C120" s="6">
        <v>3</v>
      </c>
      <c r="D120" s="6">
        <v>1</v>
      </c>
      <c r="E120" s="10">
        <f t="shared" si="11"/>
        <v>1.3333333333333333</v>
      </c>
      <c r="F120" s="10">
        <f t="shared" si="12"/>
        <v>3.3333333333333335</v>
      </c>
      <c r="H120" s="43">
        <v>6101</v>
      </c>
      <c r="I120" s="27">
        <v>798000</v>
      </c>
      <c r="K120" s="27">
        <v>0.3</v>
      </c>
    </row>
    <row r="121" spans="1:11" ht="18" customHeight="1" x14ac:dyDescent="0.25">
      <c r="A121" s="14">
        <v>6112</v>
      </c>
      <c r="B121" s="15" t="s">
        <v>103</v>
      </c>
      <c r="C121" s="6">
        <v>51</v>
      </c>
      <c r="D121" s="6">
        <v>15</v>
      </c>
      <c r="E121" s="10">
        <f t="shared" si="11"/>
        <v>1.1764705882352942</v>
      </c>
      <c r="F121" s="10">
        <f t="shared" si="12"/>
        <v>3.2608695652173916</v>
      </c>
      <c r="H121" s="43">
        <v>6112</v>
      </c>
      <c r="I121" s="27">
        <v>13720980</v>
      </c>
      <c r="K121" s="27">
        <v>4.5999999999999996</v>
      </c>
    </row>
    <row r="122" spans="1:11" ht="18" customHeight="1" x14ac:dyDescent="0.25">
      <c r="A122" s="14">
        <v>6115</v>
      </c>
      <c r="B122" s="16" t="s">
        <v>104</v>
      </c>
      <c r="C122" s="6">
        <v>13</v>
      </c>
      <c r="D122" s="6">
        <v>5</v>
      </c>
      <c r="E122" s="10">
        <f t="shared" si="11"/>
        <v>1.5384615384615385</v>
      </c>
      <c r="F122" s="10">
        <f t="shared" si="12"/>
        <v>5.5555555555555554</v>
      </c>
      <c r="H122" s="43">
        <v>6115</v>
      </c>
      <c r="I122" s="27">
        <v>3251500</v>
      </c>
      <c r="K122" s="27">
        <v>0.9</v>
      </c>
    </row>
    <row r="123" spans="1:11" ht="18" customHeight="1" x14ac:dyDescent="0.25">
      <c r="A123" s="14">
        <v>6116</v>
      </c>
      <c r="B123" s="15" t="s">
        <v>116</v>
      </c>
      <c r="C123" s="6">
        <v>42</v>
      </c>
      <c r="D123" s="6">
        <v>12</v>
      </c>
      <c r="E123" s="10">
        <f t="shared" si="11"/>
        <v>1.1428571428571428</v>
      </c>
      <c r="F123" s="10" t="e">
        <f t="shared" si="12"/>
        <v>#DIV/0!</v>
      </c>
      <c r="H123" s="43">
        <v>6116</v>
      </c>
      <c r="I123" s="27">
        <v>12740700</v>
      </c>
      <c r="K123" s="27">
        <f t="shared" ref="K123" si="19">J123/1000000</f>
        <v>0</v>
      </c>
    </row>
    <row r="124" spans="1:11" ht="18" customHeight="1" x14ac:dyDescent="0.25">
      <c r="A124" s="14">
        <v>6301</v>
      </c>
      <c r="B124" s="15" t="s">
        <v>105</v>
      </c>
      <c r="C124" s="6">
        <v>39.300000000000004</v>
      </c>
      <c r="D124" s="6">
        <v>8</v>
      </c>
      <c r="E124" s="10">
        <f t="shared" si="11"/>
        <v>0.81424936386768443</v>
      </c>
      <c r="F124" s="10">
        <f t="shared" si="12"/>
        <v>2.6666666666666665</v>
      </c>
      <c r="H124" s="43">
        <v>6301</v>
      </c>
      <c r="I124" s="27">
        <v>7247223</v>
      </c>
      <c r="K124" s="27">
        <v>3</v>
      </c>
    </row>
    <row r="125" spans="1:11" ht="18" customHeight="1" x14ac:dyDescent="0.25">
      <c r="A125" s="14">
        <v>6302</v>
      </c>
      <c r="B125" s="15" t="s">
        <v>106</v>
      </c>
      <c r="C125" s="6">
        <v>6.1</v>
      </c>
      <c r="D125" s="6">
        <v>2</v>
      </c>
      <c r="E125" s="10">
        <f t="shared" si="11"/>
        <v>1.3114754098360657</v>
      </c>
      <c r="F125" s="10">
        <f t="shared" si="12"/>
        <v>4</v>
      </c>
      <c r="H125" s="43">
        <v>6302</v>
      </c>
      <c r="I125" s="27">
        <v>1242381</v>
      </c>
      <c r="K125" s="27">
        <v>0.5</v>
      </c>
    </row>
    <row r="126" spans="1:11" ht="18" customHeight="1" x14ac:dyDescent="0.25">
      <c r="A126" s="14">
        <v>6303</v>
      </c>
      <c r="B126" s="15" t="s">
        <v>107</v>
      </c>
      <c r="C126" s="6">
        <v>3.2</v>
      </c>
      <c r="D126" s="6">
        <v>1</v>
      </c>
      <c r="E126" s="10">
        <f t="shared" si="11"/>
        <v>1.25</v>
      </c>
      <c r="F126" s="10">
        <f t="shared" si="12"/>
        <v>3.3333333333333335</v>
      </c>
      <c r="H126" s="43">
        <v>6303</v>
      </c>
      <c r="I126" s="27">
        <v>828253</v>
      </c>
      <c r="K126" s="27">
        <v>0.3</v>
      </c>
    </row>
    <row r="127" spans="1:11" ht="18" customHeight="1" x14ac:dyDescent="0.25">
      <c r="A127" s="14">
        <v>6304</v>
      </c>
      <c r="B127" s="15" t="s">
        <v>108</v>
      </c>
      <c r="C127" s="6">
        <v>1.6</v>
      </c>
      <c r="D127" s="6">
        <v>1</v>
      </c>
      <c r="E127" s="10">
        <f t="shared" si="11"/>
        <v>2.5</v>
      </c>
      <c r="F127" s="10">
        <f t="shared" si="12"/>
        <v>6.25</v>
      </c>
      <c r="H127" s="43">
        <v>6304</v>
      </c>
      <c r="I127" s="27">
        <v>380123</v>
      </c>
      <c r="K127" s="27">
        <v>0.16</v>
      </c>
    </row>
    <row r="128" spans="1:11" ht="18" customHeight="1" x14ac:dyDescent="0.25">
      <c r="A128" s="17">
        <v>6449</v>
      </c>
      <c r="B128" s="18" t="s">
        <v>109</v>
      </c>
      <c r="C128" s="6">
        <v>923</v>
      </c>
      <c r="D128" s="6">
        <v>119</v>
      </c>
      <c r="E128" s="10">
        <f t="shared" si="11"/>
        <v>0.5157096424702059</v>
      </c>
      <c r="F128" s="10" t="e">
        <f t="shared" si="12"/>
        <v>#DIV/0!</v>
      </c>
      <c r="H128" s="43">
        <v>6449</v>
      </c>
      <c r="I128" s="27">
        <v>216091627</v>
      </c>
      <c r="K128" s="27">
        <v>0</v>
      </c>
    </row>
    <row r="129" spans="1:18" s="13" customFormat="1" ht="30.75" customHeight="1" x14ac:dyDescent="0.25">
      <c r="A129" s="45" t="s">
        <v>25</v>
      </c>
      <c r="B129" s="12" t="s">
        <v>18</v>
      </c>
      <c r="C129" s="8">
        <f>SUM(C130:C158)</f>
        <v>277</v>
      </c>
      <c r="D129" s="8">
        <f>SUM(D130:D158)</f>
        <v>50</v>
      </c>
      <c r="E129" s="10"/>
      <c r="F129" s="10"/>
      <c r="G129" s="13">
        <v>146.36000000000001</v>
      </c>
      <c r="I129" s="28">
        <v>96</v>
      </c>
      <c r="J129" s="28"/>
      <c r="K129" s="28">
        <v>0</v>
      </c>
    </row>
    <row r="130" spans="1:18" ht="31.5" x14ac:dyDescent="0.25">
      <c r="A130" s="17">
        <v>6157</v>
      </c>
      <c r="B130" s="18" t="s">
        <v>167</v>
      </c>
      <c r="C130" s="6"/>
      <c r="D130" s="6">
        <v>3</v>
      </c>
      <c r="E130" s="10" t="e">
        <f t="shared" si="11"/>
        <v>#DIV/0!</v>
      </c>
      <c r="F130" s="10" t="e">
        <f>D130/K130</f>
        <v>#DIV/0!</v>
      </c>
      <c r="G130" s="1">
        <v>76.900000000000006</v>
      </c>
      <c r="H130" s="1">
        <v>7049</v>
      </c>
      <c r="I130" s="27">
        <v>46</v>
      </c>
      <c r="K130" s="27">
        <v>0</v>
      </c>
    </row>
    <row r="131" spans="1:18" ht="31.5" hidden="1" x14ac:dyDescent="0.25">
      <c r="A131" s="4">
        <v>4</v>
      </c>
      <c r="B131" s="5" t="s">
        <v>36</v>
      </c>
      <c r="C131" s="6"/>
      <c r="D131" s="6"/>
      <c r="E131" s="4"/>
      <c r="F131" s="10" t="e">
        <f t="shared" ref="F131:F158" si="20">D131/K131</f>
        <v>#DIV/0!</v>
      </c>
      <c r="G131" s="1">
        <f>239.1+37.5</f>
        <v>276.60000000000002</v>
      </c>
      <c r="H131" s="1">
        <v>7049</v>
      </c>
      <c r="K131" s="27"/>
    </row>
    <row r="132" spans="1:18" ht="15.75" hidden="1" x14ac:dyDescent="0.25">
      <c r="A132" s="4" t="s">
        <v>37</v>
      </c>
      <c r="B132" s="5" t="s">
        <v>16</v>
      </c>
      <c r="C132" s="6"/>
      <c r="D132" s="6"/>
      <c r="E132" s="4"/>
      <c r="F132" s="10" t="e">
        <f t="shared" si="20"/>
        <v>#DIV/0!</v>
      </c>
      <c r="H132" s="1">
        <v>7952</v>
      </c>
      <c r="K132" s="27"/>
    </row>
    <row r="133" spans="1:18" ht="31.5" hidden="1" x14ac:dyDescent="0.25">
      <c r="A133" s="4" t="s">
        <v>38</v>
      </c>
      <c r="B133" s="5" t="s">
        <v>18</v>
      </c>
      <c r="C133" s="6"/>
      <c r="D133" s="6"/>
      <c r="E133" s="4"/>
      <c r="F133" s="10" t="e">
        <f t="shared" si="20"/>
        <v>#DIV/0!</v>
      </c>
      <c r="H133" s="1">
        <v>7953</v>
      </c>
      <c r="K133" s="27"/>
    </row>
    <row r="134" spans="1:18" ht="15.75" hidden="1" x14ac:dyDescent="0.25">
      <c r="A134" s="4">
        <v>5</v>
      </c>
      <c r="B134" s="5" t="s">
        <v>39</v>
      </c>
      <c r="C134" s="6"/>
      <c r="D134" s="6"/>
      <c r="E134" s="4"/>
      <c r="F134" s="10" t="e">
        <f t="shared" si="20"/>
        <v>#DIV/0!</v>
      </c>
      <c r="H134" s="1">
        <v>6912</v>
      </c>
      <c r="K134" s="27"/>
    </row>
    <row r="135" spans="1:18" ht="15.75" hidden="1" x14ac:dyDescent="0.25">
      <c r="A135" s="4" t="s">
        <v>40</v>
      </c>
      <c r="B135" s="5" t="s">
        <v>16</v>
      </c>
      <c r="C135" s="6"/>
      <c r="D135" s="6"/>
      <c r="E135" s="4"/>
      <c r="F135" s="10" t="e">
        <f t="shared" si="20"/>
        <v>#DIV/0!</v>
      </c>
      <c r="H135" s="1">
        <v>6913</v>
      </c>
      <c r="K135" s="27"/>
    </row>
    <row r="136" spans="1:18" ht="31.5" hidden="1" x14ac:dyDescent="0.25">
      <c r="A136" s="4" t="s">
        <v>41</v>
      </c>
      <c r="B136" s="5" t="s">
        <v>18</v>
      </c>
      <c r="C136" s="6"/>
      <c r="D136" s="6"/>
      <c r="E136" s="4"/>
      <c r="F136" s="10" t="e">
        <f t="shared" si="20"/>
        <v>#DIV/0!</v>
      </c>
      <c r="H136" s="1">
        <v>6921</v>
      </c>
      <c r="K136" s="27"/>
    </row>
    <row r="137" spans="1:18" ht="15.75" hidden="1" x14ac:dyDescent="0.25">
      <c r="A137" s="4">
        <v>6</v>
      </c>
      <c r="B137" s="5" t="s">
        <v>42</v>
      </c>
      <c r="C137" s="6"/>
      <c r="D137" s="6"/>
      <c r="E137" s="4"/>
      <c r="F137" s="10" t="e">
        <f t="shared" si="20"/>
        <v>#DIV/0!</v>
      </c>
      <c r="H137" s="1">
        <v>6949</v>
      </c>
      <c r="K137" s="27"/>
    </row>
    <row r="138" spans="1:18" ht="15.75" hidden="1" x14ac:dyDescent="0.25">
      <c r="A138" s="4" t="s">
        <v>43</v>
      </c>
      <c r="B138" s="5" t="s">
        <v>16</v>
      </c>
      <c r="C138" s="6"/>
      <c r="D138" s="6"/>
      <c r="E138" s="4"/>
      <c r="F138" s="10" t="e">
        <f t="shared" si="20"/>
        <v>#DIV/0!</v>
      </c>
      <c r="I138" s="27">
        <v>0</v>
      </c>
      <c r="K138" s="27">
        <v>0</v>
      </c>
    </row>
    <row r="139" spans="1:18" ht="31.5" hidden="1" x14ac:dyDescent="0.25">
      <c r="A139" s="4" t="s">
        <v>44</v>
      </c>
      <c r="B139" s="5" t="s">
        <v>18</v>
      </c>
      <c r="C139" s="6"/>
      <c r="D139" s="6"/>
      <c r="E139" s="4"/>
      <c r="F139" s="10" t="e">
        <f t="shared" si="20"/>
        <v>#DIV/0!</v>
      </c>
      <c r="H139" s="1">
        <v>6954</v>
      </c>
      <c r="K139" s="27"/>
    </row>
    <row r="140" spans="1:18" s="31" customFormat="1" ht="31.5" hidden="1" x14ac:dyDescent="0.25">
      <c r="A140" s="4">
        <v>7</v>
      </c>
      <c r="B140" s="5" t="s">
        <v>45</v>
      </c>
      <c r="C140" s="6"/>
      <c r="D140" s="6"/>
      <c r="E140" s="4"/>
      <c r="F140" s="10" t="e">
        <f t="shared" si="20"/>
        <v>#DIV/0!</v>
      </c>
      <c r="G140" s="1"/>
      <c r="H140" s="1">
        <v>6955</v>
      </c>
      <c r="I140" s="27"/>
      <c r="J140" s="27"/>
      <c r="K140" s="27"/>
      <c r="L140" s="1"/>
      <c r="M140" s="1"/>
      <c r="N140" s="1"/>
      <c r="O140" s="1"/>
      <c r="P140" s="1"/>
      <c r="Q140" s="1"/>
      <c r="R140" s="1"/>
    </row>
    <row r="141" spans="1:18" s="31" customFormat="1" ht="15.75" hidden="1" x14ac:dyDescent="0.25">
      <c r="A141" s="4" t="s">
        <v>46</v>
      </c>
      <c r="B141" s="5" t="s">
        <v>16</v>
      </c>
      <c r="C141" s="6"/>
      <c r="D141" s="6"/>
      <c r="E141" s="4"/>
      <c r="F141" s="10" t="e">
        <f t="shared" si="20"/>
        <v>#DIV/0!</v>
      </c>
      <c r="G141" s="1"/>
      <c r="H141" s="1">
        <v>6956</v>
      </c>
      <c r="I141" s="27"/>
      <c r="J141" s="27"/>
      <c r="K141" s="27"/>
      <c r="L141" s="1"/>
      <c r="M141" s="1"/>
      <c r="N141" s="1"/>
      <c r="O141" s="1"/>
      <c r="P141" s="1"/>
      <c r="Q141" s="1"/>
      <c r="R141" s="1"/>
    </row>
    <row r="142" spans="1:18" s="31" customFormat="1" ht="31.5" hidden="1" x14ac:dyDescent="0.25">
      <c r="A142" s="4" t="s">
        <v>47</v>
      </c>
      <c r="B142" s="5" t="s">
        <v>18</v>
      </c>
      <c r="C142" s="6"/>
      <c r="D142" s="6"/>
      <c r="E142" s="4"/>
      <c r="F142" s="10" t="e">
        <f t="shared" si="20"/>
        <v>#DIV/0!</v>
      </c>
      <c r="G142" s="1"/>
      <c r="H142" s="1">
        <v>6999</v>
      </c>
      <c r="I142" s="27"/>
      <c r="J142" s="27"/>
      <c r="K142" s="27"/>
      <c r="L142" s="1"/>
      <c r="M142" s="1"/>
      <c r="N142" s="1"/>
      <c r="O142" s="1"/>
      <c r="P142" s="1"/>
      <c r="Q142" s="1"/>
      <c r="R142" s="1"/>
    </row>
    <row r="143" spans="1:18" s="31" customFormat="1" ht="15.75" hidden="1" x14ac:dyDescent="0.25">
      <c r="A143" s="4">
        <v>8</v>
      </c>
      <c r="B143" s="5" t="s">
        <v>48</v>
      </c>
      <c r="C143" s="6"/>
      <c r="D143" s="6"/>
      <c r="E143" s="4"/>
      <c r="F143" s="10" t="e">
        <f t="shared" si="20"/>
        <v>#DIV/0!</v>
      </c>
      <c r="G143" s="1"/>
      <c r="H143" s="1"/>
      <c r="I143" s="27">
        <v>0</v>
      </c>
      <c r="J143" s="27"/>
      <c r="K143" s="27">
        <v>0</v>
      </c>
      <c r="L143" s="1"/>
      <c r="M143" s="1"/>
      <c r="N143" s="1"/>
      <c r="O143" s="1"/>
      <c r="P143" s="1"/>
      <c r="Q143" s="1"/>
      <c r="R143" s="1"/>
    </row>
    <row r="144" spans="1:18" s="31" customFormat="1" ht="15.75" hidden="1" x14ac:dyDescent="0.25">
      <c r="A144" s="4" t="s">
        <v>49</v>
      </c>
      <c r="B144" s="5" t="s">
        <v>16</v>
      </c>
      <c r="C144" s="6"/>
      <c r="D144" s="6"/>
      <c r="E144" s="4"/>
      <c r="F144" s="10" t="e">
        <f t="shared" si="20"/>
        <v>#DIV/0!</v>
      </c>
      <c r="G144" s="1"/>
      <c r="H144" s="1">
        <v>7001</v>
      </c>
      <c r="I144" s="27"/>
      <c r="J144" s="27"/>
      <c r="K144" s="27"/>
      <c r="L144" s="1"/>
      <c r="M144" s="1"/>
      <c r="N144" s="1"/>
      <c r="O144" s="1"/>
      <c r="P144" s="1"/>
      <c r="Q144" s="1"/>
      <c r="R144" s="1"/>
    </row>
    <row r="145" spans="1:18" s="31" customFormat="1" ht="31.5" hidden="1" x14ac:dyDescent="0.25">
      <c r="A145" s="4" t="s">
        <v>50</v>
      </c>
      <c r="B145" s="5" t="s">
        <v>18</v>
      </c>
      <c r="C145" s="6"/>
      <c r="D145" s="6"/>
      <c r="E145" s="4"/>
      <c r="F145" s="10" t="e">
        <f t="shared" si="20"/>
        <v>#DIV/0!</v>
      </c>
      <c r="G145" s="1"/>
      <c r="H145" s="1">
        <v>7004</v>
      </c>
      <c r="I145" s="27"/>
      <c r="J145" s="27"/>
      <c r="K145" s="27"/>
      <c r="L145" s="1"/>
      <c r="M145" s="1"/>
      <c r="N145" s="1"/>
      <c r="O145" s="1"/>
      <c r="P145" s="1"/>
      <c r="Q145" s="1"/>
      <c r="R145" s="1"/>
    </row>
    <row r="146" spans="1:18" s="31" customFormat="1" ht="31.5" hidden="1" x14ac:dyDescent="0.25">
      <c r="A146" s="4">
        <v>9</v>
      </c>
      <c r="B146" s="5" t="s">
        <v>51</v>
      </c>
      <c r="C146" s="6"/>
      <c r="D146" s="6"/>
      <c r="E146" s="4"/>
      <c r="F146" s="10" t="e">
        <f t="shared" si="20"/>
        <v>#DIV/0!</v>
      </c>
      <c r="G146" s="1"/>
      <c r="H146" s="1">
        <v>7012</v>
      </c>
      <c r="I146" s="27"/>
      <c r="J146" s="27"/>
      <c r="K146" s="27"/>
      <c r="L146" s="1"/>
      <c r="M146" s="1"/>
      <c r="N146" s="1"/>
      <c r="O146" s="1"/>
      <c r="P146" s="1"/>
      <c r="Q146" s="1"/>
      <c r="R146" s="1"/>
    </row>
    <row r="147" spans="1:18" s="31" customFormat="1" ht="15.75" hidden="1" x14ac:dyDescent="0.25">
      <c r="A147" s="4" t="s">
        <v>52</v>
      </c>
      <c r="B147" s="5" t="s">
        <v>16</v>
      </c>
      <c r="C147" s="6"/>
      <c r="D147" s="6"/>
      <c r="E147" s="4"/>
      <c r="F147" s="10" t="e">
        <f t="shared" si="20"/>
        <v>#DIV/0!</v>
      </c>
      <c r="G147" s="1"/>
      <c r="H147" s="1">
        <v>7049</v>
      </c>
      <c r="I147" s="27"/>
      <c r="J147" s="27"/>
      <c r="K147" s="27"/>
      <c r="L147" s="1"/>
      <c r="M147" s="1"/>
      <c r="N147" s="1"/>
      <c r="O147" s="1"/>
      <c r="P147" s="1"/>
      <c r="Q147" s="1"/>
      <c r="R147" s="1"/>
    </row>
    <row r="148" spans="1:18" s="31" customFormat="1" ht="31.5" hidden="1" x14ac:dyDescent="0.25">
      <c r="A148" s="4" t="s">
        <v>53</v>
      </c>
      <c r="B148" s="5" t="s">
        <v>18</v>
      </c>
      <c r="C148" s="6"/>
      <c r="D148" s="6"/>
      <c r="E148" s="4"/>
      <c r="F148" s="10" t="e">
        <f t="shared" si="20"/>
        <v>#DIV/0!</v>
      </c>
      <c r="G148" s="1"/>
      <c r="H148" s="1">
        <v>7049</v>
      </c>
      <c r="I148" s="27"/>
      <c r="J148" s="27"/>
      <c r="K148" s="27"/>
      <c r="L148" s="1"/>
      <c r="M148" s="1"/>
      <c r="N148" s="1"/>
      <c r="O148" s="1"/>
      <c r="P148" s="1"/>
      <c r="Q148" s="1"/>
      <c r="R148" s="1"/>
    </row>
    <row r="149" spans="1:18" s="31" customFormat="1" ht="15.75" hidden="1" x14ac:dyDescent="0.25">
      <c r="A149" s="4">
        <v>10</v>
      </c>
      <c r="B149" s="5" t="s">
        <v>54</v>
      </c>
      <c r="C149" s="6"/>
      <c r="D149" s="6"/>
      <c r="E149" s="4"/>
      <c r="F149" s="10" t="e">
        <f t="shared" si="20"/>
        <v>#DIV/0!</v>
      </c>
      <c r="G149" s="1"/>
      <c r="H149" s="1">
        <v>7952</v>
      </c>
      <c r="I149" s="27"/>
      <c r="J149" s="27"/>
      <c r="K149" s="27"/>
      <c r="L149" s="1"/>
      <c r="M149" s="1"/>
      <c r="N149" s="1"/>
      <c r="O149" s="1"/>
      <c r="P149" s="1"/>
      <c r="Q149" s="1"/>
      <c r="R149" s="1"/>
    </row>
    <row r="150" spans="1:18" s="31" customFormat="1" ht="15.75" hidden="1" x14ac:dyDescent="0.25">
      <c r="A150" s="4" t="s">
        <v>55</v>
      </c>
      <c r="B150" s="5" t="s">
        <v>16</v>
      </c>
      <c r="C150" s="6"/>
      <c r="D150" s="6"/>
      <c r="E150" s="4"/>
      <c r="F150" s="10" t="e">
        <f t="shared" si="20"/>
        <v>#DIV/0!</v>
      </c>
      <c r="G150" s="1"/>
      <c r="H150" s="1">
        <v>7953</v>
      </c>
      <c r="I150" s="27"/>
      <c r="J150" s="27"/>
      <c r="K150" s="27"/>
      <c r="L150" s="1"/>
      <c r="M150" s="1"/>
      <c r="N150" s="1"/>
      <c r="O150" s="1"/>
      <c r="P150" s="1"/>
      <c r="Q150" s="1"/>
      <c r="R150" s="1"/>
    </row>
    <row r="151" spans="1:18" s="31" customFormat="1" ht="31.5" hidden="1" x14ac:dyDescent="0.25">
      <c r="A151" s="4" t="s">
        <v>56</v>
      </c>
      <c r="B151" s="5" t="s">
        <v>18</v>
      </c>
      <c r="C151" s="6"/>
      <c r="D151" s="6"/>
      <c r="E151" s="4"/>
      <c r="F151" s="10" t="e">
        <f t="shared" si="20"/>
        <v>#DIV/0!</v>
      </c>
      <c r="G151" s="1"/>
      <c r="H151" s="1"/>
      <c r="I151" s="27"/>
      <c r="J151" s="27"/>
      <c r="K151" s="27"/>
      <c r="L151" s="1"/>
      <c r="M151" s="1"/>
      <c r="N151" s="1"/>
      <c r="O151" s="1"/>
      <c r="P151" s="1"/>
      <c r="Q151" s="1"/>
      <c r="R151" s="1"/>
    </row>
    <row r="152" spans="1:18" s="31" customFormat="1" ht="15.75" hidden="1" x14ac:dyDescent="0.25">
      <c r="A152" s="4">
        <v>11</v>
      </c>
      <c r="B152" s="5" t="s">
        <v>57</v>
      </c>
      <c r="C152" s="6"/>
      <c r="D152" s="6"/>
      <c r="E152" s="4"/>
      <c r="F152" s="10" t="e">
        <f t="shared" si="20"/>
        <v>#DIV/0!</v>
      </c>
      <c r="G152" s="1"/>
      <c r="H152" s="1"/>
      <c r="I152" s="27"/>
      <c r="J152" s="27"/>
      <c r="K152" s="27"/>
      <c r="L152" s="1"/>
      <c r="M152" s="1"/>
      <c r="N152" s="1"/>
      <c r="O152" s="1"/>
      <c r="P152" s="1"/>
      <c r="Q152" s="1"/>
      <c r="R152" s="1"/>
    </row>
    <row r="153" spans="1:18" s="31" customFormat="1" ht="31.5" hidden="1" x14ac:dyDescent="0.25">
      <c r="A153" s="4">
        <v>1</v>
      </c>
      <c r="B153" s="5" t="s">
        <v>58</v>
      </c>
      <c r="C153" s="6"/>
      <c r="D153" s="6"/>
      <c r="E153" s="4"/>
      <c r="F153" s="10" t="e">
        <f t="shared" si="20"/>
        <v>#DIV/0!</v>
      </c>
      <c r="G153" s="1"/>
      <c r="H153" s="1"/>
      <c r="I153" s="27"/>
      <c r="J153" s="27"/>
      <c r="K153" s="27"/>
      <c r="L153" s="1"/>
      <c r="M153" s="1"/>
      <c r="N153" s="1"/>
      <c r="O153" s="1"/>
      <c r="P153" s="1"/>
      <c r="Q153" s="1"/>
      <c r="R153" s="1"/>
    </row>
    <row r="154" spans="1:18" s="31" customFormat="1" ht="31.5" hidden="1" x14ac:dyDescent="0.25">
      <c r="A154" s="4"/>
      <c r="B154" s="11" t="s">
        <v>59</v>
      </c>
      <c r="C154" s="6"/>
      <c r="D154" s="6"/>
      <c r="E154" s="4"/>
      <c r="F154" s="10" t="e">
        <f t="shared" si="20"/>
        <v>#DIV/0!</v>
      </c>
      <c r="G154" s="1"/>
      <c r="H154" s="1"/>
      <c r="I154" s="27"/>
      <c r="J154" s="27"/>
      <c r="K154" s="27"/>
      <c r="L154" s="1"/>
      <c r="M154" s="1"/>
      <c r="N154" s="1"/>
      <c r="O154" s="1"/>
      <c r="P154" s="1"/>
      <c r="Q154" s="1"/>
      <c r="R154" s="1"/>
    </row>
    <row r="155" spans="1:18" s="31" customFormat="1" ht="15.75" hidden="1" x14ac:dyDescent="0.25">
      <c r="A155" s="4">
        <v>2</v>
      </c>
      <c r="B155" s="5" t="s">
        <v>57</v>
      </c>
      <c r="C155" s="6"/>
      <c r="D155" s="6"/>
      <c r="E155" s="4"/>
      <c r="F155" s="10" t="e">
        <f t="shared" si="20"/>
        <v>#DIV/0!</v>
      </c>
      <c r="G155" s="1"/>
      <c r="H155" s="1"/>
      <c r="I155" s="27"/>
      <c r="J155" s="27"/>
      <c r="K155" s="27"/>
      <c r="L155" s="1"/>
      <c r="M155" s="1"/>
      <c r="N155" s="1"/>
      <c r="O155" s="1"/>
      <c r="P155" s="1"/>
      <c r="Q155" s="1"/>
      <c r="R155" s="1"/>
    </row>
    <row r="156" spans="1:18" ht="31.5" hidden="1" x14ac:dyDescent="0.25">
      <c r="A156" s="4"/>
      <c r="B156" s="11" t="s">
        <v>60</v>
      </c>
      <c r="C156" s="6"/>
      <c r="D156" s="6"/>
      <c r="E156" s="4"/>
      <c r="F156" s="10" t="e">
        <f t="shared" si="20"/>
        <v>#DIV/0!</v>
      </c>
      <c r="K156" s="27"/>
    </row>
    <row r="157" spans="1:18" ht="19.5" customHeight="1" x14ac:dyDescent="0.25">
      <c r="A157" s="17">
        <v>6449</v>
      </c>
      <c r="B157" s="18" t="s">
        <v>109</v>
      </c>
      <c r="C157" s="6">
        <v>277</v>
      </c>
      <c r="D157" s="6">
        <v>38</v>
      </c>
      <c r="E157" s="10">
        <f t="shared" ref="E157" si="21">D157/(C157/4)</f>
        <v>0.54873646209386284</v>
      </c>
      <c r="F157" s="10">
        <f>D157/K157</f>
        <v>1.2258064516129032</v>
      </c>
      <c r="G157" s="1">
        <v>76.900000000000006</v>
      </c>
      <c r="H157" s="1">
        <v>7049</v>
      </c>
      <c r="I157" s="27">
        <v>46</v>
      </c>
      <c r="K157" s="27">
        <v>31</v>
      </c>
    </row>
    <row r="158" spans="1:18" ht="18.75" customHeight="1" x14ac:dyDescent="0.25">
      <c r="A158" s="17">
        <v>7001</v>
      </c>
      <c r="B158" s="18" t="s">
        <v>109</v>
      </c>
      <c r="C158" s="6">
        <v>0</v>
      </c>
      <c r="D158" s="6">
        <v>9</v>
      </c>
      <c r="E158" s="10" t="e">
        <f t="shared" ref="E158" si="22">D158/(C158/4)</f>
        <v>#DIV/0!</v>
      </c>
      <c r="F158" s="10" t="e">
        <f t="shared" si="20"/>
        <v>#DIV/0!</v>
      </c>
      <c r="G158" s="1">
        <v>76.900000000000006</v>
      </c>
      <c r="H158" s="1">
        <v>7049</v>
      </c>
      <c r="I158" s="27">
        <v>46</v>
      </c>
      <c r="K158" s="27">
        <v>0</v>
      </c>
    </row>
    <row r="159" spans="1:18" ht="15.75" x14ac:dyDescent="0.25">
      <c r="A159" s="2"/>
      <c r="B159" s="20"/>
      <c r="C159" s="2"/>
      <c r="D159" s="2"/>
      <c r="E159" s="2"/>
      <c r="F159" s="2"/>
    </row>
    <row r="160" spans="1:18" s="31" customFormat="1" ht="15.75" x14ac:dyDescent="0.25">
      <c r="A160" s="49"/>
      <c r="B160" s="34"/>
      <c r="C160" s="44"/>
      <c r="D160" s="50" t="s">
        <v>168</v>
      </c>
      <c r="E160" s="50"/>
      <c r="F160" s="50"/>
      <c r="I160" s="35"/>
      <c r="J160" s="35"/>
    </row>
    <row r="161" spans="1:10" s="31" customFormat="1" ht="15.75" x14ac:dyDescent="0.25">
      <c r="A161" s="49"/>
      <c r="B161" s="36" t="s">
        <v>86</v>
      </c>
      <c r="C161" s="44"/>
      <c r="D161" s="51" t="s">
        <v>117</v>
      </c>
      <c r="E161" s="51"/>
      <c r="F161" s="51"/>
      <c r="I161" s="35"/>
      <c r="J161" s="35"/>
    </row>
    <row r="162" spans="1:10" s="31" customFormat="1" ht="15.75" x14ac:dyDescent="0.25">
      <c r="A162" s="44"/>
      <c r="B162" s="36"/>
      <c r="C162" s="44"/>
      <c r="D162" s="44"/>
      <c r="E162" s="44"/>
      <c r="F162" s="44"/>
      <c r="I162" s="35"/>
      <c r="J162" s="35"/>
    </row>
    <row r="163" spans="1:10" s="31" customFormat="1" x14ac:dyDescent="0.25">
      <c r="B163" s="36"/>
      <c r="I163" s="35"/>
      <c r="J163" s="35"/>
    </row>
    <row r="164" spans="1:10" s="31" customFormat="1" x14ac:dyDescent="0.25">
      <c r="B164" s="36"/>
      <c r="I164" s="35"/>
      <c r="J164" s="35"/>
    </row>
    <row r="165" spans="1:10" s="31" customFormat="1" x14ac:dyDescent="0.25">
      <c r="B165" s="36"/>
      <c r="I165" s="35"/>
      <c r="J165" s="35"/>
    </row>
    <row r="166" spans="1:10" s="31" customFormat="1" x14ac:dyDescent="0.25">
      <c r="B166" s="36" t="s">
        <v>151</v>
      </c>
      <c r="E166" s="36" t="s">
        <v>85</v>
      </c>
      <c r="I166" s="35"/>
      <c r="J166" s="35"/>
    </row>
  </sheetData>
  <mergeCells count="13">
    <mergeCell ref="A160:A161"/>
    <mergeCell ref="D160:F160"/>
    <mergeCell ref="D161:F161"/>
    <mergeCell ref="A1:F1"/>
    <mergeCell ref="A2:C2"/>
    <mergeCell ref="A3:B3"/>
    <mergeCell ref="A4:F4"/>
    <mergeCell ref="A5:F5"/>
    <mergeCell ref="A7:A8"/>
    <mergeCell ref="B7:B8"/>
    <mergeCell ref="C7:C8"/>
    <mergeCell ref="D7:D8"/>
    <mergeCell ref="E7:F7"/>
  </mergeCells>
  <pageMargins left="0.7" right="0.35" top="0.39" bottom="0.35" header="0.05" footer="0.05"/>
  <pageSetup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2"/>
  <sheetViews>
    <sheetView topLeftCell="A81" workbookViewId="0">
      <selection activeCell="J112" sqref="J112"/>
    </sheetView>
  </sheetViews>
  <sheetFormatPr defaultRowHeight="15" x14ac:dyDescent="0.25"/>
  <cols>
    <col min="1" max="1" width="9.140625" style="1"/>
    <col min="2" max="2" width="29.28515625" style="19" customWidth="1"/>
    <col min="3" max="3" width="12.28515625" style="1" customWidth="1"/>
    <col min="4" max="4" width="13.42578125" style="1" customWidth="1"/>
    <col min="5" max="5" width="14.7109375" style="1" customWidth="1"/>
    <col min="6" max="6" width="14.5703125" style="1" customWidth="1"/>
    <col min="7" max="7" width="9.140625" style="1" hidden="1" customWidth="1"/>
    <col min="8" max="8" width="14.7109375" style="1" hidden="1" customWidth="1"/>
    <col min="9" max="9" width="11.140625" style="27" hidden="1" customWidth="1"/>
    <col min="10" max="10" width="11.140625" style="27" customWidth="1"/>
    <col min="11" max="11" width="9.140625" style="1" customWidth="1"/>
    <col min="12" max="16384" width="9.140625" style="1"/>
  </cols>
  <sheetData>
    <row r="1" spans="1:11" ht="17.25" customHeight="1" x14ac:dyDescent="0.25">
      <c r="A1" s="50" t="s">
        <v>89</v>
      </c>
      <c r="B1" s="50"/>
      <c r="C1" s="50"/>
      <c r="D1" s="50"/>
      <c r="E1" s="50"/>
      <c r="F1" s="50"/>
    </row>
    <row r="2" spans="1:11" ht="17.25" customHeight="1" x14ac:dyDescent="0.25">
      <c r="A2" s="52" t="s">
        <v>124</v>
      </c>
      <c r="B2" s="52"/>
      <c r="C2" s="52"/>
      <c r="D2" s="2"/>
      <c r="E2" s="2"/>
      <c r="F2" s="2"/>
    </row>
    <row r="3" spans="1:11" ht="17.25" customHeight="1" x14ac:dyDescent="0.25">
      <c r="A3" s="52" t="s">
        <v>90</v>
      </c>
      <c r="B3" s="52"/>
      <c r="C3" s="2"/>
      <c r="D3" s="2"/>
      <c r="E3" s="2"/>
      <c r="F3" s="2"/>
    </row>
    <row r="4" spans="1:11" ht="18.75" customHeight="1" x14ac:dyDescent="0.25">
      <c r="A4" s="53" t="s">
        <v>153</v>
      </c>
      <c r="B4" s="53"/>
      <c r="C4" s="53"/>
      <c r="D4" s="53"/>
      <c r="E4" s="53"/>
      <c r="F4" s="53"/>
    </row>
    <row r="5" spans="1:11" ht="18.75" customHeight="1" x14ac:dyDescent="0.25">
      <c r="A5" s="54" t="s">
        <v>91</v>
      </c>
      <c r="B5" s="54"/>
      <c r="C5" s="54"/>
      <c r="D5" s="54"/>
      <c r="E5" s="54"/>
      <c r="F5" s="54"/>
    </row>
    <row r="6" spans="1:11" ht="15.75" x14ac:dyDescent="0.25">
      <c r="B6" s="20"/>
      <c r="C6" s="2"/>
      <c r="D6" s="2"/>
      <c r="E6" s="2"/>
      <c r="F6" s="3" t="s">
        <v>92</v>
      </c>
    </row>
    <row r="7" spans="1:11" ht="15.75" x14ac:dyDescent="0.25">
      <c r="A7" s="55" t="s">
        <v>0</v>
      </c>
      <c r="B7" s="55" t="s">
        <v>1</v>
      </c>
      <c r="C7" s="55" t="s">
        <v>93</v>
      </c>
      <c r="D7" s="55" t="s">
        <v>155</v>
      </c>
      <c r="E7" s="55" t="s">
        <v>94</v>
      </c>
      <c r="F7" s="55"/>
    </row>
    <row r="8" spans="1:11" ht="31.5" x14ac:dyDescent="0.25">
      <c r="A8" s="55"/>
      <c r="B8" s="55"/>
      <c r="C8" s="55"/>
      <c r="D8" s="55"/>
      <c r="E8" s="24" t="s">
        <v>95</v>
      </c>
      <c r="F8" s="24" t="s">
        <v>96</v>
      </c>
    </row>
    <row r="9" spans="1:11" ht="31.5" x14ac:dyDescent="0.25">
      <c r="A9" s="4" t="s">
        <v>2</v>
      </c>
      <c r="B9" s="5" t="s">
        <v>3</v>
      </c>
      <c r="C9" s="6"/>
      <c r="D9" s="6"/>
      <c r="E9" s="4"/>
      <c r="F9" s="4"/>
    </row>
    <row r="10" spans="1:11" ht="15.75" x14ac:dyDescent="0.25">
      <c r="A10" s="4">
        <v>1</v>
      </c>
      <c r="B10" s="5" t="s">
        <v>4</v>
      </c>
      <c r="C10" s="6"/>
      <c r="D10" s="6"/>
      <c r="E10" s="4"/>
      <c r="F10" s="4"/>
    </row>
    <row r="11" spans="1:11" ht="15.75" x14ac:dyDescent="0.25">
      <c r="A11" s="4" t="s">
        <v>5</v>
      </c>
      <c r="B11" s="5" t="s">
        <v>6</v>
      </c>
      <c r="C11" s="6"/>
      <c r="D11" s="6"/>
      <c r="E11" s="4"/>
      <c r="F11" s="4"/>
    </row>
    <row r="12" spans="1:11" ht="16.5" hidden="1" x14ac:dyDescent="0.25">
      <c r="A12" s="4"/>
      <c r="B12" s="5" t="s">
        <v>7</v>
      </c>
      <c r="C12" s="6"/>
      <c r="D12" s="6"/>
      <c r="E12" s="4"/>
      <c r="F12" s="4"/>
    </row>
    <row r="13" spans="1:11" ht="16.5" hidden="1" x14ac:dyDescent="0.25">
      <c r="A13" s="4"/>
      <c r="B13" s="5" t="s">
        <v>8</v>
      </c>
      <c r="C13" s="6"/>
      <c r="D13" s="6"/>
      <c r="E13" s="4"/>
      <c r="F13" s="4"/>
    </row>
    <row r="14" spans="1:11" ht="16.5" hidden="1" x14ac:dyDescent="0.25">
      <c r="A14" s="4"/>
      <c r="B14" s="5" t="s">
        <v>97</v>
      </c>
      <c r="C14" s="6"/>
      <c r="D14" s="6"/>
      <c r="E14" s="4"/>
      <c r="F14" s="4"/>
    </row>
    <row r="15" spans="1:11" ht="15.75" x14ac:dyDescent="0.25">
      <c r="A15" s="4" t="s">
        <v>9</v>
      </c>
      <c r="B15" s="5" t="s">
        <v>10</v>
      </c>
      <c r="C15" s="6"/>
      <c r="D15" s="6"/>
      <c r="E15" s="4"/>
      <c r="F15" s="4"/>
      <c r="K15" s="1" t="s">
        <v>154</v>
      </c>
    </row>
    <row r="16" spans="1:11" ht="15.75" hidden="1" x14ac:dyDescent="0.25">
      <c r="A16" s="4"/>
      <c r="B16" s="5" t="s">
        <v>11</v>
      </c>
      <c r="C16" s="6"/>
      <c r="D16" s="6"/>
      <c r="E16" s="4"/>
      <c r="F16" s="4"/>
    </row>
    <row r="17" spans="1:11" ht="15.75" hidden="1" x14ac:dyDescent="0.25">
      <c r="A17" s="4"/>
      <c r="B17" s="5" t="s">
        <v>12</v>
      </c>
      <c r="C17" s="6"/>
      <c r="D17" s="6"/>
      <c r="E17" s="4"/>
      <c r="F17" s="4"/>
    </row>
    <row r="18" spans="1:11" s="13" customFormat="1" ht="18" customHeight="1" x14ac:dyDescent="0.25">
      <c r="A18" s="40" t="s">
        <v>61</v>
      </c>
      <c r="B18" s="12" t="s">
        <v>62</v>
      </c>
      <c r="C18" s="8">
        <f>C19+C20+C30</f>
        <v>3498</v>
      </c>
      <c r="D18" s="8">
        <f>D19+D20+D30</f>
        <v>601</v>
      </c>
      <c r="E18" s="8"/>
      <c r="F18" s="8"/>
      <c r="G18" s="13" t="s">
        <v>125</v>
      </c>
      <c r="H18" s="13" t="s">
        <v>126</v>
      </c>
      <c r="I18" s="28"/>
      <c r="J18" s="28"/>
    </row>
    <row r="19" spans="1:11" ht="18" customHeight="1" x14ac:dyDescent="0.25">
      <c r="A19" s="40" t="s">
        <v>145</v>
      </c>
      <c r="B19" s="12" t="s">
        <v>63</v>
      </c>
      <c r="C19" s="8">
        <v>212</v>
      </c>
      <c r="D19" s="8">
        <v>23</v>
      </c>
      <c r="E19" s="9">
        <f>D19/(C19/2)</f>
        <v>0.21698113207547171</v>
      </c>
      <c r="F19" s="9">
        <f>D19/K19</f>
        <v>0.19491525423728814</v>
      </c>
      <c r="G19" s="1">
        <v>59</v>
      </c>
      <c r="K19" s="41">
        <v>118</v>
      </c>
    </row>
    <row r="20" spans="1:11" ht="18" customHeight="1" x14ac:dyDescent="0.25">
      <c r="A20" s="40" t="s">
        <v>64</v>
      </c>
      <c r="B20" s="12" t="s">
        <v>65</v>
      </c>
      <c r="C20" s="8">
        <f>SUM(C21:C29)</f>
        <v>1536</v>
      </c>
      <c r="D20" s="8">
        <f>SUM(D21:D29)</f>
        <v>273</v>
      </c>
      <c r="E20" s="9">
        <f>D20/(C20/2)</f>
        <v>0.35546875</v>
      </c>
      <c r="F20" s="9">
        <f>D20/K20</f>
        <v>0.28616352201257861</v>
      </c>
      <c r="G20" s="1">
        <v>476.68</v>
      </c>
      <c r="K20" s="41">
        <f>SUM(K21:K29)</f>
        <v>954</v>
      </c>
    </row>
    <row r="21" spans="1:11" s="2" customFormat="1" ht="18" customHeight="1" x14ac:dyDescent="0.25">
      <c r="A21" s="7"/>
      <c r="B21" s="37" t="s">
        <v>87</v>
      </c>
      <c r="C21" s="6">
        <v>101</v>
      </c>
      <c r="D21" s="6">
        <v>17</v>
      </c>
      <c r="E21" s="10">
        <f>D21/(C21/2)</f>
        <v>0.33663366336633666</v>
      </c>
      <c r="F21" s="10">
        <f>D21/K21</f>
        <v>0.25</v>
      </c>
      <c r="G21" s="2">
        <v>34</v>
      </c>
      <c r="H21" s="26" t="s">
        <v>127</v>
      </c>
      <c r="I21" s="25">
        <v>5950000</v>
      </c>
      <c r="J21" s="25"/>
      <c r="K21" s="42">
        <v>68</v>
      </c>
    </row>
    <row r="22" spans="1:11" s="2" customFormat="1" ht="18" customHeight="1" x14ac:dyDescent="0.25">
      <c r="A22" s="7"/>
      <c r="B22" s="37" t="s">
        <v>76</v>
      </c>
      <c r="C22" s="6">
        <v>86</v>
      </c>
      <c r="D22" s="6">
        <v>15</v>
      </c>
      <c r="E22" s="10">
        <f t="shared" ref="E22:E29" si="0">D22/(C22/2)</f>
        <v>0.34883720930232559</v>
      </c>
      <c r="F22" s="10">
        <f t="shared" ref="F22:F30" si="1">D22/K22</f>
        <v>0.3</v>
      </c>
      <c r="G22" s="2">
        <v>25</v>
      </c>
      <c r="H22" s="26" t="s">
        <v>128</v>
      </c>
      <c r="I22" s="25">
        <v>5220000</v>
      </c>
      <c r="J22" s="25"/>
      <c r="K22" s="42">
        <v>50</v>
      </c>
    </row>
    <row r="23" spans="1:11" s="2" customFormat="1" ht="18" customHeight="1" x14ac:dyDescent="0.25">
      <c r="A23" s="7"/>
      <c r="B23" s="37" t="s">
        <v>77</v>
      </c>
      <c r="C23" s="6">
        <v>86</v>
      </c>
      <c r="D23" s="6">
        <v>15</v>
      </c>
      <c r="E23" s="10">
        <f t="shared" si="0"/>
        <v>0.34883720930232559</v>
      </c>
      <c r="F23" s="10">
        <f t="shared" si="1"/>
        <v>0.3</v>
      </c>
      <c r="G23" s="2">
        <v>25</v>
      </c>
      <c r="H23" s="26" t="s">
        <v>129</v>
      </c>
      <c r="I23" s="25">
        <v>5130000</v>
      </c>
      <c r="J23" s="25"/>
      <c r="K23" s="42">
        <v>50</v>
      </c>
    </row>
    <row r="24" spans="1:11" s="2" customFormat="1" ht="18" customHeight="1" x14ac:dyDescent="0.25">
      <c r="A24" s="7"/>
      <c r="B24" s="37" t="s">
        <v>78</v>
      </c>
      <c r="C24" s="6">
        <v>644</v>
      </c>
      <c r="D24" s="6">
        <v>121</v>
      </c>
      <c r="E24" s="10">
        <f t="shared" si="0"/>
        <v>0.37577639751552794</v>
      </c>
      <c r="F24" s="10">
        <f t="shared" si="1"/>
        <v>0.3324175824175824</v>
      </c>
      <c r="G24" s="2">
        <v>182</v>
      </c>
      <c r="H24" s="26" t="s">
        <v>130</v>
      </c>
      <c r="I24" s="25">
        <v>41600000</v>
      </c>
      <c r="J24" s="25"/>
      <c r="K24" s="42">
        <v>364</v>
      </c>
    </row>
    <row r="25" spans="1:11" s="2" customFormat="1" ht="31.5" x14ac:dyDescent="0.25">
      <c r="A25" s="7"/>
      <c r="B25" s="37" t="s">
        <v>88</v>
      </c>
      <c r="C25" s="6">
        <v>207</v>
      </c>
      <c r="D25" s="6">
        <v>46</v>
      </c>
      <c r="E25" s="10">
        <f t="shared" si="0"/>
        <v>0.44444444444444442</v>
      </c>
      <c r="F25" s="10">
        <f t="shared" si="1"/>
        <v>0.38983050847457629</v>
      </c>
      <c r="G25" s="2">
        <v>59</v>
      </c>
      <c r="H25" s="26" t="s">
        <v>131</v>
      </c>
      <c r="I25" s="25">
        <v>20300000</v>
      </c>
      <c r="J25" s="25"/>
      <c r="K25" s="42">
        <v>118</v>
      </c>
    </row>
    <row r="26" spans="1:11" s="2" customFormat="1" ht="18" customHeight="1" x14ac:dyDescent="0.25">
      <c r="A26" s="7"/>
      <c r="B26" s="37" t="s">
        <v>79</v>
      </c>
      <c r="C26" s="6">
        <v>44</v>
      </c>
      <c r="D26" s="6">
        <v>9</v>
      </c>
      <c r="E26" s="10">
        <f t="shared" si="0"/>
        <v>0.40909090909090912</v>
      </c>
      <c r="F26" s="10">
        <f t="shared" si="1"/>
        <v>0.34615384615384615</v>
      </c>
      <c r="G26" s="2">
        <v>13</v>
      </c>
      <c r="H26" s="26" t="s">
        <v>132</v>
      </c>
      <c r="I26" s="25">
        <v>2130000</v>
      </c>
      <c r="J26" s="25"/>
      <c r="K26" s="2">
        <v>26</v>
      </c>
    </row>
    <row r="27" spans="1:11" s="2" customFormat="1" ht="18" customHeight="1" x14ac:dyDescent="0.25">
      <c r="A27" s="7"/>
      <c r="B27" s="37" t="s">
        <v>80</v>
      </c>
      <c r="C27" s="6">
        <v>46</v>
      </c>
      <c r="D27" s="6">
        <v>1</v>
      </c>
      <c r="E27" s="10">
        <f t="shared" si="0"/>
        <v>4.3478260869565216E-2</v>
      </c>
      <c r="F27" s="10">
        <f t="shared" si="1"/>
        <v>1.1904761904761904E-2</v>
      </c>
      <c r="G27" s="2">
        <v>41.8</v>
      </c>
      <c r="H27" s="26" t="s">
        <v>133</v>
      </c>
      <c r="I27" s="25">
        <v>0</v>
      </c>
      <c r="J27" s="25"/>
      <c r="K27" s="2">
        <v>84</v>
      </c>
    </row>
    <row r="28" spans="1:11" s="2" customFormat="1" ht="18" customHeight="1" x14ac:dyDescent="0.25">
      <c r="A28" s="7"/>
      <c r="B28" s="37" t="s">
        <v>81</v>
      </c>
      <c r="C28" s="6">
        <v>207</v>
      </c>
      <c r="D28" s="6">
        <v>30</v>
      </c>
      <c r="E28" s="10">
        <f t="shared" si="0"/>
        <v>0.28985507246376813</v>
      </c>
      <c r="F28" s="10">
        <f t="shared" si="1"/>
        <v>0.25423728813559321</v>
      </c>
      <c r="G28" s="2">
        <v>59</v>
      </c>
      <c r="H28" s="26" t="s">
        <v>134</v>
      </c>
      <c r="I28" s="25">
        <v>10150000</v>
      </c>
      <c r="J28" s="25"/>
      <c r="K28" s="2">
        <v>118</v>
      </c>
    </row>
    <row r="29" spans="1:11" s="2" customFormat="1" ht="18" customHeight="1" x14ac:dyDescent="0.25">
      <c r="A29" s="7"/>
      <c r="B29" s="37" t="s">
        <v>118</v>
      </c>
      <c r="C29" s="6">
        <v>115</v>
      </c>
      <c r="D29" s="6">
        <v>19</v>
      </c>
      <c r="E29" s="10">
        <f t="shared" si="0"/>
        <v>0.33043478260869563</v>
      </c>
      <c r="F29" s="10">
        <f t="shared" si="1"/>
        <v>0.25</v>
      </c>
      <c r="G29" s="2">
        <v>37.880000000000003</v>
      </c>
      <c r="H29" s="26" t="s">
        <v>135</v>
      </c>
      <c r="I29" s="25">
        <v>6600000</v>
      </c>
      <c r="J29" s="25"/>
      <c r="K29" s="2">
        <v>76</v>
      </c>
    </row>
    <row r="30" spans="1:11" ht="18" customHeight="1" x14ac:dyDescent="0.25">
      <c r="A30" s="40" t="s">
        <v>66</v>
      </c>
      <c r="B30" s="12" t="s">
        <v>67</v>
      </c>
      <c r="C30" s="8">
        <f>SUM(C31:C36)</f>
        <v>1750</v>
      </c>
      <c r="D30" s="8">
        <f>SUM(D31:D36)</f>
        <v>305</v>
      </c>
      <c r="E30" s="9">
        <f>D30/(C30/2)</f>
        <v>0.34857142857142859</v>
      </c>
      <c r="F30" s="9">
        <f t="shared" si="1"/>
        <v>0.38952745849297571</v>
      </c>
      <c r="G30" s="1">
        <v>108.6</v>
      </c>
      <c r="H30" s="29" t="s">
        <v>136</v>
      </c>
      <c r="I30" s="27">
        <v>60690000</v>
      </c>
      <c r="K30" s="1">
        <f>SUM(K31:K36)</f>
        <v>783</v>
      </c>
    </row>
    <row r="31" spans="1:11" s="2" customFormat="1" ht="18" customHeight="1" x14ac:dyDescent="0.25">
      <c r="A31" s="7"/>
      <c r="B31" s="37" t="s">
        <v>119</v>
      </c>
      <c r="C31" s="6">
        <v>1220</v>
      </c>
      <c r="D31" s="6">
        <v>223</v>
      </c>
      <c r="E31" s="10">
        <f>D31/(C31/2)</f>
        <v>0.36557377049180328</v>
      </c>
      <c r="F31" s="10">
        <f>D31/K31</f>
        <v>0.39399293286219084</v>
      </c>
      <c r="G31" s="2">
        <v>283</v>
      </c>
      <c r="H31" s="26" t="s">
        <v>137</v>
      </c>
      <c r="I31" s="25">
        <v>20580000</v>
      </c>
      <c r="J31" s="25"/>
      <c r="K31" s="2">
        <v>566</v>
      </c>
    </row>
    <row r="32" spans="1:11" s="2" customFormat="1" ht="18" customHeight="1" x14ac:dyDescent="0.25">
      <c r="A32" s="7"/>
      <c r="B32" s="37" t="s">
        <v>98</v>
      </c>
      <c r="C32" s="6">
        <v>414</v>
      </c>
      <c r="D32" s="6">
        <v>64</v>
      </c>
      <c r="E32" s="10">
        <f t="shared" ref="E32:E36" si="2">D32/(C32/2)</f>
        <v>0.30917874396135264</v>
      </c>
      <c r="F32" s="10">
        <f t="shared" ref="F32:F36" si="3">D32/K32</f>
        <v>0.33507853403141363</v>
      </c>
      <c r="G32" s="2">
        <v>95.6</v>
      </c>
      <c r="H32" s="26" t="s">
        <v>138</v>
      </c>
      <c r="I32" s="25">
        <v>0</v>
      </c>
      <c r="J32" s="25"/>
      <c r="K32" s="2">
        <v>191</v>
      </c>
    </row>
    <row r="33" spans="1:11" s="2" customFormat="1" ht="18" customHeight="1" x14ac:dyDescent="0.25">
      <c r="A33" s="7"/>
      <c r="B33" s="37" t="s">
        <v>82</v>
      </c>
      <c r="C33" s="6">
        <v>31</v>
      </c>
      <c r="D33" s="6">
        <v>3</v>
      </c>
      <c r="E33" s="10">
        <f t="shared" si="2"/>
        <v>0.19354838709677419</v>
      </c>
      <c r="F33" s="10">
        <f t="shared" si="3"/>
        <v>0.16666666666666666</v>
      </c>
      <c r="G33" s="2">
        <v>9</v>
      </c>
      <c r="H33" s="26" t="s">
        <v>139</v>
      </c>
      <c r="I33" s="25">
        <v>0</v>
      </c>
      <c r="J33" s="25"/>
      <c r="K33" s="2">
        <v>18</v>
      </c>
    </row>
    <row r="34" spans="1:11" s="2" customFormat="1" ht="18" customHeight="1" x14ac:dyDescent="0.25">
      <c r="A34" s="7"/>
      <c r="B34" s="38" t="s">
        <v>84</v>
      </c>
      <c r="C34" s="6">
        <v>35</v>
      </c>
      <c r="D34" s="6">
        <v>1</v>
      </c>
      <c r="E34" s="10">
        <f t="shared" si="2"/>
        <v>5.7142857142857141E-2</v>
      </c>
      <c r="F34" s="10">
        <f t="shared" si="3"/>
        <v>0.125</v>
      </c>
      <c r="G34" s="2">
        <v>4</v>
      </c>
      <c r="H34" s="26" t="s">
        <v>140</v>
      </c>
      <c r="I34" s="25">
        <v>0</v>
      </c>
      <c r="J34" s="25"/>
      <c r="K34" s="2">
        <v>8</v>
      </c>
    </row>
    <row r="35" spans="1:11" s="2" customFormat="1" ht="18" customHeight="1" x14ac:dyDescent="0.25">
      <c r="A35" s="7"/>
      <c r="B35" s="37" t="s">
        <v>83</v>
      </c>
      <c r="C35" s="6">
        <v>10</v>
      </c>
      <c r="D35" s="6">
        <v>0</v>
      </c>
      <c r="E35" s="10">
        <f t="shared" si="2"/>
        <v>0</v>
      </c>
      <c r="F35" s="10" t="e">
        <f t="shared" si="3"/>
        <v>#DIV/0!</v>
      </c>
      <c r="G35" s="2">
        <v>0</v>
      </c>
      <c r="H35" s="26" t="s">
        <v>141</v>
      </c>
      <c r="I35" s="25">
        <v>0</v>
      </c>
      <c r="J35" s="25"/>
      <c r="K35" s="2">
        <v>0</v>
      </c>
    </row>
    <row r="36" spans="1:11" s="2" customFormat="1" ht="18" customHeight="1" x14ac:dyDescent="0.25">
      <c r="A36" s="7"/>
      <c r="B36" s="37" t="s">
        <v>142</v>
      </c>
      <c r="C36" s="6">
        <v>40</v>
      </c>
      <c r="D36" s="6">
        <v>14</v>
      </c>
      <c r="E36" s="10">
        <f t="shared" si="2"/>
        <v>0.7</v>
      </c>
      <c r="F36" s="10" t="e">
        <f t="shared" si="3"/>
        <v>#DIV/0!</v>
      </c>
      <c r="G36" s="2">
        <v>0</v>
      </c>
      <c r="I36" s="25">
        <v>5336100</v>
      </c>
      <c r="J36" s="25"/>
      <c r="K36" s="2">
        <v>0</v>
      </c>
    </row>
    <row r="37" spans="1:11" ht="18" customHeight="1" x14ac:dyDescent="0.25">
      <c r="A37" s="7" t="s">
        <v>68</v>
      </c>
      <c r="B37" s="5" t="s">
        <v>69</v>
      </c>
      <c r="C37" s="8"/>
      <c r="D37" s="8"/>
      <c r="E37" s="9"/>
      <c r="F37" s="9"/>
    </row>
    <row r="38" spans="1:11" ht="18" customHeight="1" x14ac:dyDescent="0.25">
      <c r="A38" s="4">
        <v>2</v>
      </c>
      <c r="B38" s="5" t="s">
        <v>13</v>
      </c>
      <c r="C38" s="6"/>
      <c r="D38" s="6"/>
      <c r="E38" s="4"/>
      <c r="F38" s="4"/>
    </row>
    <row r="39" spans="1:11" ht="18" customHeight="1" x14ac:dyDescent="0.25">
      <c r="A39" s="4" t="s">
        <v>14</v>
      </c>
      <c r="B39" s="5" t="s">
        <v>99</v>
      </c>
      <c r="C39" s="6"/>
      <c r="D39" s="6"/>
      <c r="E39" s="4"/>
      <c r="F39" s="4"/>
    </row>
    <row r="40" spans="1:11" ht="18" customHeight="1" x14ac:dyDescent="0.25">
      <c r="A40" s="4" t="s">
        <v>15</v>
      </c>
      <c r="B40" s="5" t="s">
        <v>16</v>
      </c>
      <c r="C40" s="6"/>
      <c r="D40" s="6"/>
      <c r="E40" s="4"/>
      <c r="F40" s="4"/>
    </row>
    <row r="41" spans="1:11" ht="31.5" x14ac:dyDescent="0.25">
      <c r="A41" s="4" t="s">
        <v>17</v>
      </c>
      <c r="B41" s="5" t="s">
        <v>18</v>
      </c>
      <c r="C41" s="6"/>
      <c r="D41" s="6"/>
      <c r="E41" s="4"/>
      <c r="F41" s="4"/>
    </row>
    <row r="42" spans="1:11" ht="16.5" customHeight="1" x14ac:dyDescent="0.25">
      <c r="A42" s="4" t="s">
        <v>19</v>
      </c>
      <c r="B42" s="5" t="s">
        <v>20</v>
      </c>
      <c r="C42" s="6"/>
      <c r="D42" s="6"/>
      <c r="E42" s="4"/>
      <c r="F42" s="4"/>
    </row>
    <row r="43" spans="1:11" ht="16.5" customHeight="1" x14ac:dyDescent="0.25">
      <c r="A43" s="4" t="s">
        <v>15</v>
      </c>
      <c r="B43" s="5" t="s">
        <v>21</v>
      </c>
      <c r="C43" s="6"/>
      <c r="D43" s="6"/>
      <c r="E43" s="4"/>
      <c r="F43" s="4"/>
    </row>
    <row r="44" spans="1:11" ht="31.5" x14ac:dyDescent="0.25">
      <c r="A44" s="4" t="s">
        <v>17</v>
      </c>
      <c r="B44" s="5" t="s">
        <v>22</v>
      </c>
      <c r="C44" s="6"/>
      <c r="D44" s="6"/>
      <c r="E44" s="4"/>
      <c r="F44" s="4"/>
    </row>
    <row r="45" spans="1:11" ht="15.75" x14ac:dyDescent="0.25">
      <c r="A45" s="4">
        <v>3</v>
      </c>
      <c r="B45" s="5" t="s">
        <v>23</v>
      </c>
      <c r="C45" s="6"/>
      <c r="D45" s="6"/>
      <c r="E45" s="4"/>
      <c r="F45" s="4"/>
    </row>
    <row r="46" spans="1:11" ht="15.75" x14ac:dyDescent="0.25">
      <c r="A46" s="4" t="s">
        <v>24</v>
      </c>
      <c r="B46" s="5" t="s">
        <v>6</v>
      </c>
      <c r="C46" s="6"/>
      <c r="D46" s="6"/>
      <c r="E46" s="4"/>
      <c r="F46" s="4"/>
    </row>
    <row r="47" spans="1:11" ht="15.75" hidden="1" x14ac:dyDescent="0.25">
      <c r="A47" s="4"/>
      <c r="B47" s="5" t="s">
        <v>7</v>
      </c>
      <c r="C47" s="6"/>
      <c r="D47" s="6"/>
      <c r="E47" s="4"/>
      <c r="F47" s="4"/>
    </row>
    <row r="48" spans="1:11" ht="15.75" hidden="1" x14ac:dyDescent="0.25">
      <c r="A48" s="4"/>
      <c r="B48" s="5" t="s">
        <v>8</v>
      </c>
      <c r="C48" s="6"/>
      <c r="D48" s="6"/>
      <c r="E48" s="4"/>
      <c r="F48" s="4"/>
    </row>
    <row r="49" spans="1:11" ht="15.75" hidden="1" x14ac:dyDescent="0.25">
      <c r="A49" s="4"/>
      <c r="B49" s="5" t="s">
        <v>97</v>
      </c>
      <c r="C49" s="6"/>
      <c r="D49" s="6"/>
      <c r="E49" s="4"/>
      <c r="F49" s="4"/>
    </row>
    <row r="50" spans="1:11" ht="15.75" x14ac:dyDescent="0.25">
      <c r="A50" s="4" t="s">
        <v>25</v>
      </c>
      <c r="B50" s="5" t="s">
        <v>10</v>
      </c>
      <c r="C50" s="6"/>
      <c r="D50" s="6"/>
      <c r="E50" s="4"/>
      <c r="F50" s="4"/>
      <c r="K50" s="1" t="s">
        <v>154</v>
      </c>
    </row>
    <row r="51" spans="1:11" ht="15.75" hidden="1" x14ac:dyDescent="0.25">
      <c r="A51" s="4"/>
      <c r="B51" s="5" t="s">
        <v>11</v>
      </c>
      <c r="C51" s="6"/>
      <c r="D51" s="6"/>
      <c r="E51" s="4"/>
      <c r="F51" s="4"/>
    </row>
    <row r="52" spans="1:11" ht="15.75" hidden="1" x14ac:dyDescent="0.25">
      <c r="A52" s="4"/>
      <c r="B52" s="5" t="s">
        <v>12</v>
      </c>
      <c r="C52" s="6"/>
      <c r="D52" s="6"/>
      <c r="E52" s="4"/>
      <c r="F52" s="4"/>
    </row>
    <row r="53" spans="1:11" ht="15.75" hidden="1" x14ac:dyDescent="0.25">
      <c r="A53" s="4"/>
      <c r="B53" s="5" t="s">
        <v>97</v>
      </c>
      <c r="C53" s="6"/>
      <c r="D53" s="6"/>
      <c r="E53" s="4"/>
      <c r="F53" s="4"/>
    </row>
    <row r="54" spans="1:11" s="13" customFormat="1" ht="18" customHeight="1" x14ac:dyDescent="0.25">
      <c r="A54" s="40" t="s">
        <v>71</v>
      </c>
      <c r="B54" s="12" t="s">
        <v>72</v>
      </c>
      <c r="C54" s="8">
        <f>C55+C56+C66</f>
        <v>3498</v>
      </c>
      <c r="D54" s="8">
        <f>D55+D56+D66</f>
        <v>584</v>
      </c>
      <c r="E54" s="9"/>
      <c r="F54" s="9"/>
      <c r="I54" s="28"/>
      <c r="J54" s="28"/>
    </row>
    <row r="55" spans="1:11" ht="18" customHeight="1" x14ac:dyDescent="0.25">
      <c r="A55" s="40" t="s">
        <v>146</v>
      </c>
      <c r="B55" s="12" t="s">
        <v>70</v>
      </c>
      <c r="C55" s="8">
        <v>212</v>
      </c>
      <c r="D55" s="8">
        <v>134</v>
      </c>
      <c r="E55" s="9">
        <f>D55/(C55/2)</f>
        <v>1.2641509433962264</v>
      </c>
      <c r="F55" s="9">
        <f>D55/K55</f>
        <v>1.5227272727272727</v>
      </c>
      <c r="G55" s="1">
        <v>108</v>
      </c>
      <c r="K55" s="1">
        <v>88</v>
      </c>
    </row>
    <row r="56" spans="1:11" ht="18" customHeight="1" x14ac:dyDescent="0.25">
      <c r="A56" s="40" t="s">
        <v>73</v>
      </c>
      <c r="B56" s="12" t="s">
        <v>100</v>
      </c>
      <c r="C56" s="8">
        <f>SUM(C57:C65)</f>
        <v>1536</v>
      </c>
      <c r="D56" s="8">
        <f>SUM(D57:D65)</f>
        <v>172</v>
      </c>
      <c r="E56" s="9">
        <f t="shared" ref="E56:E66" si="4">D56/C56</f>
        <v>0.11197916666666667</v>
      </c>
      <c r="F56" s="9">
        <f>D56/K56</f>
        <v>0.31675874769797424</v>
      </c>
      <c r="G56" s="1">
        <v>271.46499999999997</v>
      </c>
      <c r="K56" s="1">
        <f>SUM(K57:K65)</f>
        <v>543</v>
      </c>
    </row>
    <row r="57" spans="1:11" s="2" customFormat="1" ht="18" customHeight="1" x14ac:dyDescent="0.25">
      <c r="A57" s="7"/>
      <c r="B57" s="37" t="s">
        <v>87</v>
      </c>
      <c r="C57" s="6">
        <v>101</v>
      </c>
      <c r="D57" s="6">
        <v>4</v>
      </c>
      <c r="E57" s="10">
        <f>D57/(C57/2)</f>
        <v>7.9207920792079209E-2</v>
      </c>
      <c r="F57" s="10" t="e">
        <f>D57/K57</f>
        <v>#DIV/0!</v>
      </c>
      <c r="G57" s="2">
        <v>0</v>
      </c>
      <c r="H57" s="25">
        <v>974140</v>
      </c>
      <c r="I57" s="25"/>
      <c r="J57" s="25"/>
      <c r="K57" s="2">
        <v>0</v>
      </c>
    </row>
    <row r="58" spans="1:11" s="2" customFormat="1" ht="18" customHeight="1" x14ac:dyDescent="0.25">
      <c r="A58" s="7"/>
      <c r="B58" s="37" t="s">
        <v>76</v>
      </c>
      <c r="C58" s="6">
        <v>86</v>
      </c>
      <c r="D58" s="6">
        <v>3</v>
      </c>
      <c r="E58" s="10">
        <f t="shared" ref="E58:E72" si="5">D58/(C58/2)</f>
        <v>6.9767441860465115E-2</v>
      </c>
      <c r="F58" s="10" t="e">
        <f t="shared" ref="F58:F67" si="6">D58/K58</f>
        <v>#DIV/0!</v>
      </c>
      <c r="G58" s="2">
        <v>0</v>
      </c>
      <c r="H58" s="25">
        <v>0</v>
      </c>
      <c r="I58" s="25"/>
      <c r="J58" s="25"/>
      <c r="K58" s="2">
        <v>0</v>
      </c>
    </row>
    <row r="59" spans="1:11" s="2" customFormat="1" ht="18" customHeight="1" x14ac:dyDescent="0.25">
      <c r="A59" s="7"/>
      <c r="B59" s="37" t="s">
        <v>77</v>
      </c>
      <c r="C59" s="6">
        <v>86</v>
      </c>
      <c r="D59" s="6">
        <v>2</v>
      </c>
      <c r="E59" s="10">
        <f t="shared" si="5"/>
        <v>4.6511627906976744E-2</v>
      </c>
      <c r="F59" s="10" t="e">
        <f t="shared" si="6"/>
        <v>#DIV/0!</v>
      </c>
      <c r="G59" s="2">
        <v>0</v>
      </c>
      <c r="H59" s="25">
        <v>0</v>
      </c>
      <c r="I59" s="25"/>
      <c r="J59" s="25"/>
      <c r="K59" s="2">
        <v>0</v>
      </c>
    </row>
    <row r="60" spans="1:11" s="2" customFormat="1" ht="18" customHeight="1" x14ac:dyDescent="0.25">
      <c r="A60" s="7"/>
      <c r="B60" s="37" t="s">
        <v>78</v>
      </c>
      <c r="C60" s="6">
        <v>644</v>
      </c>
      <c r="D60" s="6">
        <v>101</v>
      </c>
      <c r="E60" s="10">
        <f t="shared" si="5"/>
        <v>0.31366459627329191</v>
      </c>
      <c r="F60" s="10">
        <f t="shared" si="6"/>
        <v>0.35314685314685312</v>
      </c>
      <c r="G60" s="2">
        <v>143</v>
      </c>
      <c r="H60" s="25">
        <v>50663958</v>
      </c>
      <c r="I60" s="25"/>
      <c r="J60" s="25"/>
      <c r="K60" s="2">
        <v>286</v>
      </c>
    </row>
    <row r="61" spans="1:11" s="2" customFormat="1" ht="31.5" x14ac:dyDescent="0.25">
      <c r="A61" s="7"/>
      <c r="B61" s="37" t="s">
        <v>88</v>
      </c>
      <c r="C61" s="6">
        <v>207</v>
      </c>
      <c r="D61" s="6">
        <v>38</v>
      </c>
      <c r="E61" s="10">
        <f t="shared" si="5"/>
        <v>0.3671497584541063</v>
      </c>
      <c r="F61" s="10">
        <f t="shared" si="6"/>
        <v>0.38775510204081631</v>
      </c>
      <c r="G61" s="2">
        <v>49</v>
      </c>
      <c r="H61" s="25">
        <v>21320200</v>
      </c>
      <c r="I61" s="25"/>
      <c r="J61" s="25"/>
      <c r="K61" s="2">
        <v>98</v>
      </c>
    </row>
    <row r="62" spans="1:11" s="2" customFormat="1" ht="18" customHeight="1" x14ac:dyDescent="0.25">
      <c r="A62" s="7"/>
      <c r="B62" s="37" t="s">
        <v>79</v>
      </c>
      <c r="C62" s="6">
        <v>44</v>
      </c>
      <c r="D62" s="6">
        <v>6</v>
      </c>
      <c r="E62" s="10">
        <f t="shared" si="5"/>
        <v>0.27272727272727271</v>
      </c>
      <c r="F62" s="10">
        <f>D62/K62</f>
        <v>0.2857142857142857</v>
      </c>
      <c r="G62" s="2">
        <v>10.425000000000001</v>
      </c>
      <c r="H62" s="25">
        <v>0</v>
      </c>
      <c r="I62" s="25"/>
      <c r="J62" s="25"/>
      <c r="K62" s="2">
        <v>21</v>
      </c>
    </row>
    <row r="63" spans="1:11" s="2" customFormat="1" ht="18" customHeight="1" x14ac:dyDescent="0.25">
      <c r="A63" s="7"/>
      <c r="B63" s="37" t="s">
        <v>80</v>
      </c>
      <c r="C63" s="6">
        <v>46</v>
      </c>
      <c r="D63" s="6">
        <v>0</v>
      </c>
      <c r="E63" s="10">
        <f t="shared" si="5"/>
        <v>0</v>
      </c>
      <c r="F63" s="10">
        <f t="shared" si="6"/>
        <v>0</v>
      </c>
      <c r="G63" s="2">
        <v>7.65</v>
      </c>
      <c r="H63" s="25">
        <v>0</v>
      </c>
      <c r="I63" s="25"/>
      <c r="J63" s="25"/>
      <c r="K63" s="2">
        <v>15</v>
      </c>
    </row>
    <row r="64" spans="1:11" s="2" customFormat="1" ht="18" customHeight="1" x14ac:dyDescent="0.25">
      <c r="A64" s="7"/>
      <c r="B64" s="37" t="s">
        <v>81</v>
      </c>
      <c r="C64" s="6">
        <v>207</v>
      </c>
      <c r="D64" s="6">
        <v>15</v>
      </c>
      <c r="E64" s="10">
        <f t="shared" si="5"/>
        <v>0.14492753623188406</v>
      </c>
      <c r="F64" s="10">
        <f t="shared" si="6"/>
        <v>0.14150943396226415</v>
      </c>
      <c r="G64" s="2">
        <v>52.8</v>
      </c>
      <c r="H64" s="25">
        <v>10111951</v>
      </c>
      <c r="I64" s="25"/>
      <c r="J64" s="25"/>
      <c r="K64" s="2">
        <v>106</v>
      </c>
    </row>
    <row r="65" spans="1:11" s="2" customFormat="1" ht="18" customHeight="1" x14ac:dyDescent="0.25">
      <c r="A65" s="7"/>
      <c r="B65" s="37" t="s">
        <v>118</v>
      </c>
      <c r="C65" s="6">
        <v>115</v>
      </c>
      <c r="D65" s="6">
        <v>3</v>
      </c>
      <c r="E65" s="10">
        <f t="shared" si="5"/>
        <v>5.2173913043478258E-2</v>
      </c>
      <c r="F65" s="10">
        <f t="shared" si="6"/>
        <v>0.17647058823529413</v>
      </c>
      <c r="G65" s="2">
        <v>8.59</v>
      </c>
      <c r="H65" s="25">
        <v>1093340</v>
      </c>
      <c r="I65" s="25"/>
      <c r="J65" s="25"/>
      <c r="K65" s="2">
        <v>17</v>
      </c>
    </row>
    <row r="66" spans="1:11" s="2" customFormat="1" ht="18" customHeight="1" x14ac:dyDescent="0.25">
      <c r="A66" s="40" t="s">
        <v>74</v>
      </c>
      <c r="B66" s="12" t="s">
        <v>67</v>
      </c>
      <c r="C66" s="8">
        <f>SUM(C67:C72)</f>
        <v>1750</v>
      </c>
      <c r="D66" s="8">
        <f>SUM(D67:D72)</f>
        <v>278</v>
      </c>
      <c r="E66" s="9">
        <f t="shared" si="4"/>
        <v>0.15885714285714286</v>
      </c>
      <c r="F66" s="9">
        <f>D66/K66</f>
        <v>0.41063515509601184</v>
      </c>
      <c r="G66" s="1">
        <v>87</v>
      </c>
      <c r="I66" s="25"/>
      <c r="J66" s="25"/>
      <c r="K66" s="2">
        <f>SUM(K67:K72)</f>
        <v>677</v>
      </c>
    </row>
    <row r="67" spans="1:11" s="2" customFormat="1" ht="18" customHeight="1" x14ac:dyDescent="0.25">
      <c r="A67" s="7"/>
      <c r="B67" s="37" t="s">
        <v>119</v>
      </c>
      <c r="C67" s="6">
        <v>1220</v>
      </c>
      <c r="D67" s="6">
        <v>182</v>
      </c>
      <c r="E67" s="10">
        <f t="shared" si="5"/>
        <v>0.29836065573770493</v>
      </c>
      <c r="F67" s="10">
        <f t="shared" si="6"/>
        <v>0.36182902584493043</v>
      </c>
      <c r="G67" s="2">
        <v>251.6</v>
      </c>
      <c r="H67" s="25">
        <v>151686796</v>
      </c>
      <c r="I67" s="25"/>
      <c r="J67" s="25"/>
      <c r="K67" s="2">
        <v>503</v>
      </c>
    </row>
    <row r="68" spans="1:11" s="2" customFormat="1" ht="18" customHeight="1" x14ac:dyDescent="0.25">
      <c r="A68" s="7"/>
      <c r="B68" s="37" t="s">
        <v>98</v>
      </c>
      <c r="C68" s="6">
        <v>414</v>
      </c>
      <c r="D68" s="6">
        <v>61</v>
      </c>
      <c r="E68" s="10">
        <f t="shared" si="5"/>
        <v>0.29468599033816423</v>
      </c>
      <c r="F68" s="10">
        <f t="shared" ref="F68:F72" si="7">D68/K68</f>
        <v>0.37654320987654322</v>
      </c>
      <c r="G68" s="2">
        <v>81</v>
      </c>
      <c r="H68" s="25">
        <v>61262615</v>
      </c>
      <c r="I68" s="25"/>
      <c r="J68" s="25"/>
      <c r="K68" s="2">
        <v>162</v>
      </c>
    </row>
    <row r="69" spans="1:11" s="2" customFormat="1" ht="18" customHeight="1" x14ac:dyDescent="0.25">
      <c r="A69" s="7"/>
      <c r="B69" s="37" t="s">
        <v>82</v>
      </c>
      <c r="C69" s="6">
        <v>31</v>
      </c>
      <c r="D69" s="6">
        <v>0</v>
      </c>
      <c r="E69" s="10">
        <f t="shared" si="5"/>
        <v>0</v>
      </c>
      <c r="F69" s="10">
        <f>D69/K69</f>
        <v>0</v>
      </c>
      <c r="G69" s="2">
        <v>3</v>
      </c>
      <c r="I69" s="25"/>
      <c r="J69" s="25"/>
      <c r="K69" s="2">
        <v>6</v>
      </c>
    </row>
    <row r="70" spans="1:11" s="2" customFormat="1" ht="18" customHeight="1" x14ac:dyDescent="0.25">
      <c r="A70" s="7"/>
      <c r="B70" s="38" t="s">
        <v>84</v>
      </c>
      <c r="C70" s="6">
        <v>35</v>
      </c>
      <c r="D70" s="6">
        <v>12</v>
      </c>
      <c r="E70" s="10">
        <f t="shared" si="5"/>
        <v>0.68571428571428572</v>
      </c>
      <c r="F70" s="10">
        <f t="shared" si="7"/>
        <v>2</v>
      </c>
      <c r="G70" s="2">
        <v>3</v>
      </c>
      <c r="I70" s="25"/>
      <c r="J70" s="25"/>
      <c r="K70" s="2">
        <v>6</v>
      </c>
    </row>
    <row r="71" spans="1:11" s="2" customFormat="1" ht="18" customHeight="1" x14ac:dyDescent="0.25">
      <c r="A71" s="7"/>
      <c r="B71" s="37" t="s">
        <v>83</v>
      </c>
      <c r="C71" s="6">
        <v>10</v>
      </c>
      <c r="D71" s="6">
        <v>0</v>
      </c>
      <c r="E71" s="10">
        <f t="shared" si="5"/>
        <v>0</v>
      </c>
      <c r="F71" s="10" t="e">
        <f t="shared" si="7"/>
        <v>#DIV/0!</v>
      </c>
      <c r="G71" s="2">
        <v>0</v>
      </c>
      <c r="I71" s="25"/>
      <c r="J71" s="25"/>
      <c r="K71" s="2">
        <v>0</v>
      </c>
    </row>
    <row r="72" spans="1:11" s="2" customFormat="1" ht="18" customHeight="1" x14ac:dyDescent="0.25">
      <c r="A72" s="7"/>
      <c r="B72" s="37" t="s">
        <v>142</v>
      </c>
      <c r="C72" s="6">
        <v>40</v>
      </c>
      <c r="D72" s="6">
        <v>23</v>
      </c>
      <c r="E72" s="10">
        <f t="shared" si="5"/>
        <v>1.1499999999999999</v>
      </c>
      <c r="F72" s="10" t="e">
        <f t="shared" si="7"/>
        <v>#DIV/0!</v>
      </c>
      <c r="G72" s="2">
        <v>0</v>
      </c>
      <c r="I72" s="25"/>
      <c r="J72" s="25"/>
      <c r="K72" s="2">
        <v>0</v>
      </c>
    </row>
    <row r="73" spans="1:11" s="2" customFormat="1" ht="18" customHeight="1" x14ac:dyDescent="0.25">
      <c r="A73" s="7" t="s">
        <v>75</v>
      </c>
      <c r="B73" s="5" t="s">
        <v>69</v>
      </c>
      <c r="C73" s="8"/>
      <c r="D73" s="8"/>
      <c r="E73" s="10"/>
      <c r="F73" s="10"/>
      <c r="G73" s="1"/>
      <c r="I73" s="25"/>
      <c r="J73" s="25"/>
    </row>
    <row r="74" spans="1:11" s="13" customFormat="1" ht="31.5" x14ac:dyDescent="0.25">
      <c r="A74" s="24" t="s">
        <v>26</v>
      </c>
      <c r="B74" s="12" t="s">
        <v>27</v>
      </c>
      <c r="C74" s="8">
        <f>C86+C126</f>
        <v>3509.2</v>
      </c>
      <c r="D74" s="8">
        <f>D86+D126</f>
        <v>1630.75</v>
      </c>
      <c r="E74" s="9"/>
      <c r="F74" s="9"/>
      <c r="G74" s="39">
        <v>626.94399999999996</v>
      </c>
      <c r="I74" s="28"/>
      <c r="J74" s="28"/>
    </row>
    <row r="75" spans="1:11" ht="18.75" customHeight="1" x14ac:dyDescent="0.25">
      <c r="A75" s="4">
        <v>1</v>
      </c>
      <c r="B75" s="5" t="s">
        <v>20</v>
      </c>
      <c r="C75" s="6"/>
      <c r="D75" s="6"/>
      <c r="E75" s="4"/>
      <c r="F75" s="4"/>
    </row>
    <row r="76" spans="1:11" ht="31.5" x14ac:dyDescent="0.25">
      <c r="A76" s="4" t="s">
        <v>5</v>
      </c>
      <c r="B76" s="5" t="s">
        <v>21</v>
      </c>
      <c r="C76" s="6"/>
      <c r="D76" s="6"/>
      <c r="E76" s="4"/>
      <c r="F76" s="4"/>
    </row>
    <row r="77" spans="1:11" ht="31.5" x14ac:dyDescent="0.25">
      <c r="A77" s="4" t="s">
        <v>9</v>
      </c>
      <c r="B77" s="5" t="s">
        <v>22</v>
      </c>
      <c r="C77" s="6"/>
      <c r="D77" s="6"/>
      <c r="E77" s="4"/>
      <c r="F77" s="4"/>
    </row>
    <row r="78" spans="1:11" ht="18" customHeight="1" x14ac:dyDescent="0.25">
      <c r="A78" s="4">
        <v>2</v>
      </c>
      <c r="B78" s="5" t="s">
        <v>28</v>
      </c>
      <c r="C78" s="6"/>
      <c r="D78" s="6"/>
      <c r="E78" s="4"/>
      <c r="F78" s="4"/>
    </row>
    <row r="79" spans="1:11" ht="31.5" x14ac:dyDescent="0.25">
      <c r="A79" s="4" t="s">
        <v>14</v>
      </c>
      <c r="B79" s="5" t="s">
        <v>29</v>
      </c>
      <c r="C79" s="6"/>
      <c r="D79" s="6"/>
      <c r="E79" s="4"/>
      <c r="F79" s="4"/>
    </row>
    <row r="80" spans="1:11" ht="31.5" x14ac:dyDescent="0.25">
      <c r="A80" s="4"/>
      <c r="B80" s="11" t="s">
        <v>30</v>
      </c>
      <c r="C80" s="6"/>
      <c r="D80" s="6"/>
      <c r="E80" s="4"/>
      <c r="F80" s="4"/>
    </row>
    <row r="81" spans="1:11" ht="31.5" x14ac:dyDescent="0.25">
      <c r="A81" s="4"/>
      <c r="B81" s="11" t="s">
        <v>31</v>
      </c>
      <c r="C81" s="6"/>
      <c r="D81" s="6"/>
      <c r="E81" s="4"/>
      <c r="F81" s="4"/>
    </row>
    <row r="82" spans="1:11" ht="31.5" x14ac:dyDescent="0.25">
      <c r="A82" s="4"/>
      <c r="B82" s="11" t="s">
        <v>32</v>
      </c>
      <c r="C82" s="6"/>
      <c r="D82" s="6"/>
      <c r="E82" s="4"/>
      <c r="F82" s="4"/>
    </row>
    <row r="83" spans="1:11" ht="31.5" x14ac:dyDescent="0.25">
      <c r="A83" s="4" t="s">
        <v>19</v>
      </c>
      <c r="B83" s="5" t="s">
        <v>33</v>
      </c>
      <c r="C83" s="6"/>
      <c r="D83" s="6"/>
      <c r="E83" s="4"/>
      <c r="F83" s="4"/>
    </row>
    <row r="84" spans="1:11" ht="31.5" x14ac:dyDescent="0.25">
      <c r="A84" s="4" t="s">
        <v>34</v>
      </c>
      <c r="B84" s="5" t="s">
        <v>18</v>
      </c>
      <c r="C84" s="6"/>
      <c r="D84" s="6"/>
      <c r="E84" s="4"/>
      <c r="F84" s="4"/>
    </row>
    <row r="85" spans="1:11" s="13" customFormat="1" ht="31.5" x14ac:dyDescent="0.25">
      <c r="A85" s="24">
        <v>3</v>
      </c>
      <c r="B85" s="12" t="s">
        <v>35</v>
      </c>
      <c r="C85" s="8">
        <f>C86+C126</f>
        <v>3509.2</v>
      </c>
      <c r="D85" s="8">
        <f>D86+D126</f>
        <v>1630.75</v>
      </c>
      <c r="E85" s="24"/>
      <c r="F85" s="24"/>
      <c r="I85" s="28"/>
      <c r="J85" s="28"/>
    </row>
    <row r="86" spans="1:11" s="13" customFormat="1" ht="32.25" customHeight="1" x14ac:dyDescent="0.25">
      <c r="A86" s="24" t="s">
        <v>24</v>
      </c>
      <c r="B86" s="12" t="s">
        <v>16</v>
      </c>
      <c r="C86" s="8">
        <f>C87+C115</f>
        <v>3232.2</v>
      </c>
      <c r="D86" s="8">
        <f>D87+D115</f>
        <v>1465</v>
      </c>
      <c r="E86" s="9"/>
      <c r="F86" s="9"/>
      <c r="G86" s="13">
        <v>480.584</v>
      </c>
      <c r="I86" s="28"/>
      <c r="J86" s="28"/>
      <c r="K86" s="1" t="s">
        <v>154</v>
      </c>
    </row>
    <row r="87" spans="1:11" s="13" customFormat="1" ht="18" customHeight="1" x14ac:dyDescent="0.25">
      <c r="A87" s="24"/>
      <c r="B87" s="12" t="s">
        <v>143</v>
      </c>
      <c r="C87" s="8">
        <f>SUM(C88:C113)</f>
        <v>2004</v>
      </c>
      <c r="D87" s="8">
        <f>SUM(D88:D114)</f>
        <v>984</v>
      </c>
      <c r="E87" s="9"/>
      <c r="F87" s="9"/>
      <c r="I87" s="28"/>
      <c r="J87" s="28"/>
    </row>
    <row r="88" spans="1:11" ht="18" customHeight="1" x14ac:dyDescent="0.25">
      <c r="A88" s="14">
        <v>6001</v>
      </c>
      <c r="B88" s="15" t="s">
        <v>121</v>
      </c>
      <c r="C88" s="6">
        <v>633</v>
      </c>
      <c r="D88" s="6">
        <v>341</v>
      </c>
      <c r="E88" s="10">
        <f>D88/(C88/2)</f>
        <v>1.0774091627172195</v>
      </c>
      <c r="F88" s="10">
        <f>D88/K88</f>
        <v>1.017910447761194</v>
      </c>
      <c r="G88" s="1">
        <v>170.8</v>
      </c>
      <c r="H88" s="1">
        <v>6001</v>
      </c>
      <c r="I88" s="27">
        <v>632.78</v>
      </c>
      <c r="K88" s="1">
        <v>335</v>
      </c>
    </row>
    <row r="89" spans="1:11" ht="18" customHeight="1" x14ac:dyDescent="0.25">
      <c r="A89" s="14">
        <v>6101</v>
      </c>
      <c r="B89" s="15" t="s">
        <v>101</v>
      </c>
      <c r="C89" s="6">
        <v>14</v>
      </c>
      <c r="D89" s="6">
        <v>8</v>
      </c>
      <c r="E89" s="10">
        <f t="shared" ref="E89:E113" si="8">D89/(C89/2)</f>
        <v>1.1428571428571428</v>
      </c>
      <c r="F89" s="10">
        <f t="shared" ref="F89:F125" si="9">D89/K89</f>
        <v>0.88888888888888884</v>
      </c>
      <c r="G89" s="1">
        <v>5</v>
      </c>
      <c r="H89" s="1">
        <v>6101</v>
      </c>
      <c r="I89" s="27">
        <v>13.8</v>
      </c>
      <c r="K89" s="1">
        <v>9</v>
      </c>
    </row>
    <row r="90" spans="1:11" ht="18" customHeight="1" x14ac:dyDescent="0.25">
      <c r="A90" s="14">
        <v>6105</v>
      </c>
      <c r="B90" s="15" t="s">
        <v>102</v>
      </c>
      <c r="C90" s="6">
        <v>143</v>
      </c>
      <c r="D90" s="6">
        <v>0</v>
      </c>
      <c r="E90" s="10">
        <f t="shared" si="8"/>
        <v>0</v>
      </c>
      <c r="F90" s="10">
        <f t="shared" si="9"/>
        <v>0</v>
      </c>
      <c r="G90" s="1">
        <v>24</v>
      </c>
      <c r="K90" s="1">
        <v>72</v>
      </c>
    </row>
    <row r="91" spans="1:11" ht="18" customHeight="1" x14ac:dyDescent="0.25">
      <c r="A91" s="14">
        <v>6112</v>
      </c>
      <c r="B91" s="15" t="s">
        <v>103</v>
      </c>
      <c r="C91" s="6">
        <v>222</v>
      </c>
      <c r="D91" s="6">
        <v>121</v>
      </c>
      <c r="E91" s="10">
        <f t="shared" si="8"/>
        <v>1.0900900900900901</v>
      </c>
      <c r="F91" s="10">
        <f t="shared" si="9"/>
        <v>0.9453125</v>
      </c>
      <c r="G91" s="1">
        <v>63</v>
      </c>
      <c r="H91" s="1">
        <v>6112</v>
      </c>
      <c r="I91" s="27">
        <v>221.5</v>
      </c>
      <c r="K91" s="1">
        <v>128</v>
      </c>
    </row>
    <row r="92" spans="1:11" ht="18" customHeight="1" x14ac:dyDescent="0.25">
      <c r="A92" s="14">
        <v>6115</v>
      </c>
      <c r="B92" s="16" t="s">
        <v>104</v>
      </c>
      <c r="C92" s="6">
        <v>56</v>
      </c>
      <c r="D92" s="6">
        <v>29</v>
      </c>
      <c r="E92" s="10">
        <f t="shared" si="8"/>
        <v>1.0357142857142858</v>
      </c>
      <c r="F92" s="10">
        <f t="shared" si="9"/>
        <v>1.1153846153846154</v>
      </c>
      <c r="G92" s="1">
        <v>13</v>
      </c>
      <c r="H92" s="1">
        <v>6115</v>
      </c>
      <c r="I92" s="27">
        <v>55.6</v>
      </c>
      <c r="K92" s="1">
        <v>26</v>
      </c>
    </row>
    <row r="93" spans="1:11" ht="18" customHeight="1" x14ac:dyDescent="0.25">
      <c r="A93" s="14">
        <v>6116</v>
      </c>
      <c r="B93" s="15" t="s">
        <v>116</v>
      </c>
      <c r="C93" s="6">
        <v>183</v>
      </c>
      <c r="D93" s="6">
        <v>110</v>
      </c>
      <c r="E93" s="10">
        <f t="shared" si="8"/>
        <v>1.2021857923497268</v>
      </c>
      <c r="F93" s="10" t="e">
        <f t="shared" si="9"/>
        <v>#DIV/0!</v>
      </c>
      <c r="K93" s="1">
        <v>0</v>
      </c>
    </row>
    <row r="94" spans="1:11" ht="18" customHeight="1" x14ac:dyDescent="0.25">
      <c r="A94" s="14">
        <v>6301</v>
      </c>
      <c r="B94" s="15" t="s">
        <v>105</v>
      </c>
      <c r="C94" s="6">
        <v>123</v>
      </c>
      <c r="D94" s="6">
        <v>66</v>
      </c>
      <c r="E94" s="10">
        <f t="shared" si="8"/>
        <v>1.0731707317073171</v>
      </c>
      <c r="F94" s="10">
        <f t="shared" si="9"/>
        <v>0.72527472527472525</v>
      </c>
      <c r="G94" s="1">
        <v>46.8</v>
      </c>
      <c r="H94" s="1">
        <v>6116</v>
      </c>
      <c r="I94" s="27">
        <v>183</v>
      </c>
      <c r="K94" s="1">
        <v>91</v>
      </c>
    </row>
    <row r="95" spans="1:11" ht="18" customHeight="1" x14ac:dyDescent="0.25">
      <c r="A95" s="14">
        <v>6302</v>
      </c>
      <c r="B95" s="15" t="s">
        <v>106</v>
      </c>
      <c r="C95" s="6">
        <v>21</v>
      </c>
      <c r="D95" s="6">
        <v>11</v>
      </c>
      <c r="E95" s="10">
        <f t="shared" si="8"/>
        <v>1.0476190476190477</v>
      </c>
      <c r="F95" s="10">
        <f t="shared" si="9"/>
        <v>0.6875</v>
      </c>
      <c r="G95" s="1">
        <v>8</v>
      </c>
      <c r="K95" s="1">
        <v>16</v>
      </c>
    </row>
    <row r="96" spans="1:11" ht="18" customHeight="1" x14ac:dyDescent="0.25">
      <c r="A96" s="14">
        <v>6303</v>
      </c>
      <c r="B96" s="15" t="s">
        <v>107</v>
      </c>
      <c r="C96" s="6">
        <v>14</v>
      </c>
      <c r="D96" s="6">
        <v>8</v>
      </c>
      <c r="E96" s="10">
        <f t="shared" si="8"/>
        <v>1.1428571428571428</v>
      </c>
      <c r="F96" s="10">
        <f t="shared" si="9"/>
        <v>0.8</v>
      </c>
      <c r="G96" s="1">
        <v>4.9000000000000004</v>
      </c>
      <c r="K96" s="1">
        <v>10</v>
      </c>
    </row>
    <row r="97" spans="1:11" ht="18" customHeight="1" x14ac:dyDescent="0.25">
      <c r="A97" s="14">
        <v>6304</v>
      </c>
      <c r="B97" s="15" t="s">
        <v>108</v>
      </c>
      <c r="C97" s="6">
        <v>7</v>
      </c>
      <c r="D97" s="6">
        <v>3</v>
      </c>
      <c r="E97" s="10">
        <f t="shared" si="8"/>
        <v>0.8571428571428571</v>
      </c>
      <c r="F97" s="10">
        <f t="shared" si="9"/>
        <v>0.6</v>
      </c>
      <c r="G97" s="1">
        <v>2.5</v>
      </c>
      <c r="K97" s="1">
        <v>5</v>
      </c>
    </row>
    <row r="98" spans="1:11" ht="18" customHeight="1" x14ac:dyDescent="0.25">
      <c r="A98" s="17">
        <v>6449</v>
      </c>
      <c r="B98" s="18" t="s">
        <v>109</v>
      </c>
      <c r="C98" s="6">
        <v>143</v>
      </c>
      <c r="D98" s="6">
        <v>74</v>
      </c>
      <c r="E98" s="10">
        <f t="shared" si="8"/>
        <v>1.034965034965035</v>
      </c>
      <c r="F98" s="10">
        <f t="shared" si="9"/>
        <v>0.77083333333333337</v>
      </c>
      <c r="G98" s="1">
        <v>45.5</v>
      </c>
      <c r="K98" s="1">
        <v>96</v>
      </c>
    </row>
    <row r="99" spans="1:11" ht="18" customHeight="1" x14ac:dyDescent="0.25">
      <c r="A99" s="14">
        <v>6501</v>
      </c>
      <c r="B99" s="15" t="s">
        <v>110</v>
      </c>
      <c r="C99" s="6">
        <v>60</v>
      </c>
      <c r="D99" s="6">
        <v>11</v>
      </c>
      <c r="E99" s="10">
        <f t="shared" si="8"/>
        <v>0.36666666666666664</v>
      </c>
      <c r="F99" s="10">
        <f t="shared" si="9"/>
        <v>0.6470588235294118</v>
      </c>
      <c r="G99" s="1">
        <v>4.8</v>
      </c>
      <c r="K99" s="1">
        <v>17</v>
      </c>
    </row>
    <row r="100" spans="1:11" ht="18" customHeight="1" x14ac:dyDescent="0.25">
      <c r="A100" s="14">
        <v>6502</v>
      </c>
      <c r="B100" s="15" t="s">
        <v>111</v>
      </c>
      <c r="C100" s="6">
        <v>50</v>
      </c>
      <c r="D100" s="6">
        <v>30</v>
      </c>
      <c r="E100" s="10">
        <f t="shared" si="8"/>
        <v>1.2</v>
      </c>
      <c r="F100" s="10">
        <f t="shared" si="9"/>
        <v>1.1538461538461537</v>
      </c>
      <c r="G100" s="1">
        <v>7.4</v>
      </c>
      <c r="I100" s="27">
        <v>164.9</v>
      </c>
      <c r="J100" s="27">
        <v>0</v>
      </c>
      <c r="K100" s="1">
        <v>26</v>
      </c>
    </row>
    <row r="101" spans="1:11" ht="18" customHeight="1" x14ac:dyDescent="0.25">
      <c r="A101" s="14">
        <v>6551</v>
      </c>
      <c r="B101" s="15" t="s">
        <v>112</v>
      </c>
      <c r="C101" s="6">
        <v>60</v>
      </c>
      <c r="D101" s="6">
        <v>10</v>
      </c>
      <c r="E101" s="10">
        <f t="shared" si="8"/>
        <v>0.33333333333333331</v>
      </c>
      <c r="F101" s="10">
        <f t="shared" si="9"/>
        <v>0.47619047619047616</v>
      </c>
      <c r="G101" s="1">
        <v>0</v>
      </c>
      <c r="H101" s="1">
        <v>6303</v>
      </c>
      <c r="I101" s="27">
        <v>14</v>
      </c>
      <c r="K101" s="1">
        <v>21</v>
      </c>
    </row>
    <row r="102" spans="1:11" ht="31.5" x14ac:dyDescent="0.25">
      <c r="A102" s="14">
        <v>6552</v>
      </c>
      <c r="B102" s="15" t="s">
        <v>113</v>
      </c>
      <c r="C102" s="6">
        <v>20</v>
      </c>
      <c r="D102" s="6">
        <v>16</v>
      </c>
      <c r="E102" s="10">
        <f t="shared" si="8"/>
        <v>1.6</v>
      </c>
      <c r="F102" s="10" t="e">
        <f t="shared" si="9"/>
        <v>#DIV/0!</v>
      </c>
      <c r="G102" s="1">
        <v>0</v>
      </c>
      <c r="H102" s="1">
        <v>6304</v>
      </c>
      <c r="I102" s="27">
        <v>7</v>
      </c>
      <c r="K102" s="1">
        <v>0</v>
      </c>
    </row>
    <row r="103" spans="1:11" ht="16.5" customHeight="1" x14ac:dyDescent="0.25">
      <c r="A103" s="14">
        <v>6601</v>
      </c>
      <c r="B103" s="15" t="s">
        <v>114</v>
      </c>
      <c r="C103" s="6">
        <v>8</v>
      </c>
      <c r="D103" s="6">
        <v>1</v>
      </c>
      <c r="E103" s="10">
        <f t="shared" si="8"/>
        <v>0.25</v>
      </c>
      <c r="F103" s="10">
        <f t="shared" si="9"/>
        <v>1</v>
      </c>
      <c r="G103" s="1">
        <v>0.68400000000000005</v>
      </c>
      <c r="H103" s="1">
        <v>6449</v>
      </c>
      <c r="I103" s="27">
        <v>142.80000000000001</v>
      </c>
      <c r="K103" s="1">
        <v>1</v>
      </c>
    </row>
    <row r="104" spans="1:11" ht="16.5" customHeight="1" x14ac:dyDescent="0.25">
      <c r="A104" s="14">
        <v>6618</v>
      </c>
      <c r="B104" s="15" t="s">
        <v>150</v>
      </c>
      <c r="C104" s="6"/>
      <c r="D104" s="6">
        <v>5</v>
      </c>
      <c r="E104" s="10" t="e">
        <f t="shared" si="8"/>
        <v>#DIV/0!</v>
      </c>
      <c r="F104" s="10">
        <f t="shared" si="9"/>
        <v>1</v>
      </c>
      <c r="K104" s="1">
        <v>5</v>
      </c>
    </row>
    <row r="105" spans="1:11" ht="16.5" customHeight="1" x14ac:dyDescent="0.25">
      <c r="A105" s="14">
        <v>6704</v>
      </c>
      <c r="B105" s="15" t="s">
        <v>115</v>
      </c>
      <c r="C105" s="6">
        <v>21</v>
      </c>
      <c r="D105" s="6">
        <v>6</v>
      </c>
      <c r="E105" s="10">
        <f t="shared" si="8"/>
        <v>0.5714285714285714</v>
      </c>
      <c r="F105" s="10">
        <f t="shared" si="9"/>
        <v>0.54545454545454541</v>
      </c>
      <c r="G105" s="1">
        <v>0</v>
      </c>
      <c r="H105" s="1">
        <v>6502</v>
      </c>
      <c r="I105" s="27">
        <v>50</v>
      </c>
      <c r="K105" s="1">
        <v>11</v>
      </c>
    </row>
    <row r="106" spans="1:11" ht="16.5" customHeight="1" x14ac:dyDescent="0.25">
      <c r="A106" s="14">
        <v>6757</v>
      </c>
      <c r="B106" s="15" t="s">
        <v>123</v>
      </c>
      <c r="C106" s="6">
        <v>180</v>
      </c>
      <c r="D106" s="6">
        <v>51</v>
      </c>
      <c r="E106" s="10">
        <f t="shared" si="8"/>
        <v>0.56666666666666665</v>
      </c>
      <c r="F106" s="10" t="e">
        <f t="shared" si="9"/>
        <v>#DIV/0!</v>
      </c>
      <c r="G106" s="1">
        <v>5</v>
      </c>
      <c r="H106" s="1">
        <v>6504</v>
      </c>
      <c r="K106" s="1">
        <v>0</v>
      </c>
    </row>
    <row r="107" spans="1:11" ht="16.5" customHeight="1" x14ac:dyDescent="0.25">
      <c r="A107" s="14">
        <v>6799</v>
      </c>
      <c r="B107" s="15" t="s">
        <v>156</v>
      </c>
      <c r="C107" s="6"/>
      <c r="D107" s="6">
        <v>30</v>
      </c>
      <c r="E107" s="10" t="e">
        <f t="shared" si="8"/>
        <v>#DIV/0!</v>
      </c>
      <c r="F107" s="10" t="e">
        <f t="shared" si="9"/>
        <v>#DIV/0!</v>
      </c>
    </row>
    <row r="108" spans="1:11" ht="16.5" customHeight="1" x14ac:dyDescent="0.25">
      <c r="A108" s="14">
        <v>6907</v>
      </c>
      <c r="B108" s="15" t="s">
        <v>157</v>
      </c>
      <c r="C108" s="6"/>
      <c r="D108" s="6">
        <v>5</v>
      </c>
      <c r="E108" s="10" t="e">
        <f t="shared" si="8"/>
        <v>#DIV/0!</v>
      </c>
      <c r="F108" s="10" t="e">
        <f t="shared" si="9"/>
        <v>#DIV/0!</v>
      </c>
    </row>
    <row r="109" spans="1:11" ht="16.5" customHeight="1" x14ac:dyDescent="0.25">
      <c r="A109" s="14">
        <v>6912</v>
      </c>
      <c r="B109" s="15" t="s">
        <v>158</v>
      </c>
      <c r="C109" s="6"/>
      <c r="D109" s="6">
        <v>1</v>
      </c>
      <c r="E109" s="10" t="e">
        <f t="shared" si="8"/>
        <v>#DIV/0!</v>
      </c>
      <c r="F109" s="10" t="e">
        <f t="shared" si="9"/>
        <v>#DIV/0!</v>
      </c>
    </row>
    <row r="110" spans="1:11" ht="16.5" customHeight="1" x14ac:dyDescent="0.25">
      <c r="A110" s="14">
        <v>6921</v>
      </c>
      <c r="B110" s="15" t="s">
        <v>159</v>
      </c>
      <c r="C110" s="6"/>
      <c r="D110" s="6">
        <v>14</v>
      </c>
      <c r="E110" s="10" t="e">
        <f t="shared" si="8"/>
        <v>#DIV/0!</v>
      </c>
      <c r="F110" s="10" t="e">
        <f t="shared" si="9"/>
        <v>#DIV/0!</v>
      </c>
    </row>
    <row r="111" spans="1:11" ht="16.5" customHeight="1" x14ac:dyDescent="0.25">
      <c r="A111" s="14">
        <v>7001</v>
      </c>
      <c r="B111" s="15" t="s">
        <v>160</v>
      </c>
      <c r="C111" s="6"/>
      <c r="D111" s="6">
        <v>21</v>
      </c>
      <c r="E111" s="10" t="e">
        <f t="shared" si="8"/>
        <v>#DIV/0!</v>
      </c>
      <c r="F111" s="10" t="e">
        <f t="shared" si="9"/>
        <v>#DIV/0!</v>
      </c>
    </row>
    <row r="112" spans="1:11" ht="31.5" x14ac:dyDescent="0.25">
      <c r="A112" s="14">
        <v>7012</v>
      </c>
      <c r="B112" s="15" t="s">
        <v>161</v>
      </c>
      <c r="C112" s="6"/>
      <c r="D112" s="6">
        <v>2</v>
      </c>
      <c r="E112" s="10" t="e">
        <f t="shared" si="8"/>
        <v>#DIV/0!</v>
      </c>
      <c r="F112" s="10">
        <f t="shared" si="9"/>
        <v>1</v>
      </c>
      <c r="K112" s="1">
        <v>2</v>
      </c>
    </row>
    <row r="113" spans="1:11" ht="31.5" x14ac:dyDescent="0.25">
      <c r="A113" s="14">
        <v>7049</v>
      </c>
      <c r="B113" s="15" t="s">
        <v>122</v>
      </c>
      <c r="C113" s="6">
        <v>46</v>
      </c>
      <c r="D113" s="6">
        <v>2</v>
      </c>
      <c r="E113" s="10">
        <f t="shared" si="8"/>
        <v>8.6956521739130432E-2</v>
      </c>
      <c r="F113" s="10">
        <f t="shared" si="9"/>
        <v>7.407407407407407E-2</v>
      </c>
      <c r="G113" s="1">
        <v>18.2</v>
      </c>
      <c r="H113" s="1">
        <v>6608</v>
      </c>
      <c r="I113" s="27">
        <v>30</v>
      </c>
      <c r="K113" s="1">
        <v>27</v>
      </c>
    </row>
    <row r="114" spans="1:11" ht="15.75" x14ac:dyDescent="0.25">
      <c r="A114" s="14">
        <v>7799</v>
      </c>
      <c r="B114" s="15" t="s">
        <v>162</v>
      </c>
      <c r="C114" s="6"/>
      <c r="D114" s="6">
        <v>8</v>
      </c>
      <c r="E114" s="10"/>
      <c r="F114" s="10"/>
    </row>
    <row r="115" spans="1:11" s="13" customFormat="1" ht="15.75" x14ac:dyDescent="0.25">
      <c r="A115" s="33"/>
      <c r="B115" s="12" t="s">
        <v>144</v>
      </c>
      <c r="C115" s="8">
        <f>SUM(C116:C125)</f>
        <v>1228.2</v>
      </c>
      <c r="D115" s="8">
        <f>SUM(D116:D125)</f>
        <v>481</v>
      </c>
      <c r="E115" s="9"/>
      <c r="F115" s="9"/>
      <c r="I115" s="28"/>
      <c r="J115" s="28"/>
    </row>
    <row r="116" spans="1:11" ht="18" customHeight="1" x14ac:dyDescent="0.25">
      <c r="A116" s="14">
        <v>6001</v>
      </c>
      <c r="B116" s="15" t="s">
        <v>121</v>
      </c>
      <c r="C116" s="6">
        <v>146</v>
      </c>
      <c r="D116" s="6">
        <v>79</v>
      </c>
      <c r="E116" s="10">
        <f t="shared" ref="E116:E154" si="10">D116/(C116/2)</f>
        <v>1.0821917808219179</v>
      </c>
      <c r="F116" s="10" t="e">
        <f t="shared" si="9"/>
        <v>#DIV/0!</v>
      </c>
      <c r="H116" s="43">
        <v>6001</v>
      </c>
      <c r="I116" s="27">
        <v>37363200</v>
      </c>
      <c r="K116" s="27">
        <f>J116/1000000</f>
        <v>0</v>
      </c>
    </row>
    <row r="117" spans="1:11" ht="18" customHeight="1" x14ac:dyDescent="0.25">
      <c r="A117" s="14">
        <v>6101</v>
      </c>
      <c r="B117" s="15" t="s">
        <v>101</v>
      </c>
      <c r="C117" s="6">
        <v>3</v>
      </c>
      <c r="D117" s="6">
        <v>2</v>
      </c>
      <c r="E117" s="10">
        <f t="shared" si="10"/>
        <v>1.3333333333333333</v>
      </c>
      <c r="F117" s="10" t="e">
        <f t="shared" si="9"/>
        <v>#DIV/0!</v>
      </c>
      <c r="H117" s="43">
        <v>6101</v>
      </c>
      <c r="I117" s="27">
        <v>798000</v>
      </c>
      <c r="K117" s="27">
        <f t="shared" ref="K117:K124" si="11">J117/1000000</f>
        <v>0</v>
      </c>
    </row>
    <row r="118" spans="1:11" ht="18" customHeight="1" x14ac:dyDescent="0.25">
      <c r="A118" s="14">
        <v>6112</v>
      </c>
      <c r="B118" s="15" t="s">
        <v>103</v>
      </c>
      <c r="C118" s="6">
        <v>51</v>
      </c>
      <c r="D118" s="6">
        <v>28</v>
      </c>
      <c r="E118" s="10">
        <f t="shared" si="10"/>
        <v>1.0980392156862746</v>
      </c>
      <c r="F118" s="10" t="e">
        <f t="shared" si="9"/>
        <v>#DIV/0!</v>
      </c>
      <c r="H118" s="43">
        <v>6112</v>
      </c>
      <c r="I118" s="27">
        <v>13720980</v>
      </c>
      <c r="K118" s="27">
        <f t="shared" si="11"/>
        <v>0</v>
      </c>
    </row>
    <row r="119" spans="1:11" ht="18" customHeight="1" x14ac:dyDescent="0.25">
      <c r="A119" s="14">
        <v>6115</v>
      </c>
      <c r="B119" s="16" t="s">
        <v>104</v>
      </c>
      <c r="C119" s="6">
        <v>13</v>
      </c>
      <c r="D119" s="6">
        <v>7</v>
      </c>
      <c r="E119" s="10">
        <f t="shared" si="10"/>
        <v>1.0769230769230769</v>
      </c>
      <c r="F119" s="10" t="e">
        <f t="shared" si="9"/>
        <v>#DIV/0!</v>
      </c>
      <c r="H119" s="43">
        <v>6115</v>
      </c>
      <c r="I119" s="27">
        <v>3251500</v>
      </c>
      <c r="K119" s="27">
        <f t="shared" si="11"/>
        <v>0</v>
      </c>
    </row>
    <row r="120" spans="1:11" ht="18" customHeight="1" x14ac:dyDescent="0.25">
      <c r="A120" s="14">
        <v>6116</v>
      </c>
      <c r="B120" s="15" t="s">
        <v>116</v>
      </c>
      <c r="C120" s="6">
        <v>42</v>
      </c>
      <c r="D120" s="6">
        <v>25</v>
      </c>
      <c r="E120" s="10">
        <f t="shared" si="10"/>
        <v>1.1904761904761905</v>
      </c>
      <c r="F120" s="10" t="e">
        <f t="shared" si="9"/>
        <v>#DIV/0!</v>
      </c>
      <c r="H120" s="43">
        <v>6116</v>
      </c>
      <c r="I120" s="27">
        <v>12740700</v>
      </c>
      <c r="K120" s="27">
        <f t="shared" si="11"/>
        <v>0</v>
      </c>
    </row>
    <row r="121" spans="1:11" ht="18" customHeight="1" x14ac:dyDescent="0.25">
      <c r="A121" s="14">
        <v>6301</v>
      </c>
      <c r="B121" s="15" t="s">
        <v>105</v>
      </c>
      <c r="C121" s="6">
        <v>39.300000000000004</v>
      </c>
      <c r="D121" s="6">
        <v>15</v>
      </c>
      <c r="E121" s="10">
        <f t="shared" si="10"/>
        <v>0.76335877862595414</v>
      </c>
      <c r="F121" s="10" t="e">
        <f t="shared" si="9"/>
        <v>#DIV/0!</v>
      </c>
      <c r="H121" s="43">
        <v>6301</v>
      </c>
      <c r="I121" s="27">
        <v>7247223</v>
      </c>
      <c r="K121" s="27">
        <f t="shared" si="11"/>
        <v>0</v>
      </c>
    </row>
    <row r="122" spans="1:11" ht="18" customHeight="1" x14ac:dyDescent="0.25">
      <c r="A122" s="14">
        <v>6302</v>
      </c>
      <c r="B122" s="15" t="s">
        <v>106</v>
      </c>
      <c r="C122" s="6">
        <v>6.1</v>
      </c>
      <c r="D122" s="6">
        <v>3</v>
      </c>
      <c r="E122" s="10">
        <f t="shared" si="10"/>
        <v>0.98360655737704927</v>
      </c>
      <c r="F122" s="10" t="e">
        <f t="shared" si="9"/>
        <v>#DIV/0!</v>
      </c>
      <c r="H122" s="43">
        <v>6302</v>
      </c>
      <c r="I122" s="27">
        <v>1242381</v>
      </c>
      <c r="K122" s="27">
        <f t="shared" si="11"/>
        <v>0</v>
      </c>
    </row>
    <row r="123" spans="1:11" ht="18" customHeight="1" x14ac:dyDescent="0.25">
      <c r="A123" s="14">
        <v>6303</v>
      </c>
      <c r="B123" s="15" t="s">
        <v>107</v>
      </c>
      <c r="C123" s="6">
        <v>3.2</v>
      </c>
      <c r="D123" s="6">
        <v>2</v>
      </c>
      <c r="E123" s="10">
        <f t="shared" si="10"/>
        <v>1.25</v>
      </c>
      <c r="F123" s="10" t="e">
        <f t="shared" si="9"/>
        <v>#DIV/0!</v>
      </c>
      <c r="H123" s="43">
        <v>6303</v>
      </c>
      <c r="I123" s="27">
        <v>828253</v>
      </c>
      <c r="K123" s="27">
        <f t="shared" si="11"/>
        <v>0</v>
      </c>
    </row>
    <row r="124" spans="1:11" ht="18" customHeight="1" x14ac:dyDescent="0.25">
      <c r="A124" s="14">
        <v>6304</v>
      </c>
      <c r="B124" s="15" t="s">
        <v>108</v>
      </c>
      <c r="C124" s="6">
        <v>1.6</v>
      </c>
      <c r="D124" s="6">
        <v>1</v>
      </c>
      <c r="E124" s="10">
        <f t="shared" si="10"/>
        <v>1.25</v>
      </c>
      <c r="F124" s="10" t="e">
        <f t="shared" si="9"/>
        <v>#DIV/0!</v>
      </c>
      <c r="H124" s="43">
        <v>6304</v>
      </c>
      <c r="I124" s="27">
        <v>380123</v>
      </c>
      <c r="K124" s="27">
        <f t="shared" si="11"/>
        <v>0</v>
      </c>
    </row>
    <row r="125" spans="1:11" ht="18" customHeight="1" x14ac:dyDescent="0.25">
      <c r="A125" s="17">
        <v>6449</v>
      </c>
      <c r="B125" s="18" t="s">
        <v>109</v>
      </c>
      <c r="C125" s="6">
        <v>923</v>
      </c>
      <c r="D125" s="6">
        <v>319</v>
      </c>
      <c r="E125" s="10">
        <f t="shared" si="10"/>
        <v>0.6912242686890574</v>
      </c>
      <c r="F125" s="10">
        <f t="shared" si="9"/>
        <v>1.8439306358381502</v>
      </c>
      <c r="H125" s="43">
        <v>6449</v>
      </c>
      <c r="I125" s="27">
        <v>216091627</v>
      </c>
      <c r="K125" s="27">
        <v>173</v>
      </c>
    </row>
    <row r="126" spans="1:11" s="13" customFormat="1" ht="30.75" customHeight="1" x14ac:dyDescent="0.25">
      <c r="A126" s="24" t="s">
        <v>25</v>
      </c>
      <c r="B126" s="12" t="s">
        <v>18</v>
      </c>
      <c r="C126" s="8">
        <f>C127</f>
        <v>277</v>
      </c>
      <c r="D126" s="8">
        <f>D127+D154</f>
        <v>165.75</v>
      </c>
      <c r="E126" s="10"/>
      <c r="F126" s="10"/>
      <c r="G126" s="13">
        <v>146.36000000000001</v>
      </c>
      <c r="I126" s="28">
        <v>96</v>
      </c>
      <c r="J126" s="28"/>
      <c r="K126" s="28">
        <v>0</v>
      </c>
    </row>
    <row r="127" spans="1:11" ht="19.5" customHeight="1" x14ac:dyDescent="0.25">
      <c r="A127" s="17">
        <v>6449</v>
      </c>
      <c r="B127" s="18" t="s">
        <v>109</v>
      </c>
      <c r="C127" s="6">
        <v>277</v>
      </c>
      <c r="D127" s="6">
        <v>150</v>
      </c>
      <c r="E127" s="10">
        <f t="shared" si="10"/>
        <v>1.0830324909747293</v>
      </c>
      <c r="F127" s="10">
        <f>D127/K127</f>
        <v>3.4090909090909092</v>
      </c>
      <c r="G127" s="1">
        <v>76.900000000000006</v>
      </c>
      <c r="H127" s="1">
        <v>7049</v>
      </c>
      <c r="I127" s="27">
        <v>46</v>
      </c>
      <c r="K127" s="27">
        <v>44</v>
      </c>
    </row>
    <row r="128" spans="1:11" ht="31.5" hidden="1" x14ac:dyDescent="0.25">
      <c r="A128" s="4">
        <v>4</v>
      </c>
      <c r="B128" s="5" t="s">
        <v>36</v>
      </c>
      <c r="C128" s="6"/>
      <c r="D128" s="6"/>
      <c r="E128" s="10" t="e">
        <f t="shared" si="10"/>
        <v>#DIV/0!</v>
      </c>
      <c r="F128" s="10" t="e">
        <f t="shared" ref="F128:F154" si="12">D128/K128</f>
        <v>#DIV/0!</v>
      </c>
      <c r="G128" s="1">
        <f>239.1+37.5</f>
        <v>276.60000000000002</v>
      </c>
      <c r="H128" s="1">
        <v>7049</v>
      </c>
      <c r="K128" s="27"/>
    </row>
    <row r="129" spans="1:18" ht="15.75" hidden="1" x14ac:dyDescent="0.25">
      <c r="A129" s="4" t="s">
        <v>37</v>
      </c>
      <c r="B129" s="5" t="s">
        <v>16</v>
      </c>
      <c r="C129" s="6"/>
      <c r="D129" s="6"/>
      <c r="E129" s="10" t="e">
        <f t="shared" si="10"/>
        <v>#DIV/0!</v>
      </c>
      <c r="F129" s="10" t="e">
        <f t="shared" si="12"/>
        <v>#DIV/0!</v>
      </c>
      <c r="H129" s="1">
        <v>7952</v>
      </c>
      <c r="K129" s="27"/>
    </row>
    <row r="130" spans="1:18" ht="31.5" hidden="1" x14ac:dyDescent="0.25">
      <c r="A130" s="4" t="s">
        <v>38</v>
      </c>
      <c r="B130" s="5" t="s">
        <v>18</v>
      </c>
      <c r="C130" s="6"/>
      <c r="D130" s="6"/>
      <c r="E130" s="10" t="e">
        <f t="shared" si="10"/>
        <v>#DIV/0!</v>
      </c>
      <c r="F130" s="10" t="e">
        <f t="shared" si="12"/>
        <v>#DIV/0!</v>
      </c>
      <c r="H130" s="1">
        <v>7953</v>
      </c>
      <c r="K130" s="27"/>
    </row>
    <row r="131" spans="1:18" ht="15.75" hidden="1" x14ac:dyDescent="0.25">
      <c r="A131" s="4">
        <v>5</v>
      </c>
      <c r="B131" s="5" t="s">
        <v>39</v>
      </c>
      <c r="C131" s="6"/>
      <c r="D131" s="6"/>
      <c r="E131" s="10" t="e">
        <f t="shared" si="10"/>
        <v>#DIV/0!</v>
      </c>
      <c r="F131" s="10" t="e">
        <f t="shared" si="12"/>
        <v>#DIV/0!</v>
      </c>
      <c r="H131" s="1">
        <v>6912</v>
      </c>
      <c r="K131" s="27"/>
    </row>
    <row r="132" spans="1:18" ht="15.75" hidden="1" x14ac:dyDescent="0.25">
      <c r="A132" s="4" t="s">
        <v>40</v>
      </c>
      <c r="B132" s="5" t="s">
        <v>16</v>
      </c>
      <c r="C132" s="6"/>
      <c r="D132" s="6"/>
      <c r="E132" s="10" t="e">
        <f t="shared" si="10"/>
        <v>#DIV/0!</v>
      </c>
      <c r="F132" s="10" t="e">
        <f t="shared" si="12"/>
        <v>#DIV/0!</v>
      </c>
      <c r="H132" s="1">
        <v>6913</v>
      </c>
      <c r="K132" s="27"/>
    </row>
    <row r="133" spans="1:18" ht="31.5" hidden="1" x14ac:dyDescent="0.25">
      <c r="A133" s="4" t="s">
        <v>41</v>
      </c>
      <c r="B133" s="5" t="s">
        <v>18</v>
      </c>
      <c r="C133" s="6"/>
      <c r="D133" s="6"/>
      <c r="E133" s="10" t="e">
        <f t="shared" si="10"/>
        <v>#DIV/0!</v>
      </c>
      <c r="F133" s="10" t="e">
        <f t="shared" si="12"/>
        <v>#DIV/0!</v>
      </c>
      <c r="H133" s="1">
        <v>6921</v>
      </c>
      <c r="K133" s="27"/>
    </row>
    <row r="134" spans="1:18" ht="15.75" hidden="1" x14ac:dyDescent="0.25">
      <c r="A134" s="4">
        <v>6</v>
      </c>
      <c r="B134" s="5" t="s">
        <v>42</v>
      </c>
      <c r="C134" s="6"/>
      <c r="D134" s="6"/>
      <c r="E134" s="10" t="e">
        <f t="shared" si="10"/>
        <v>#DIV/0!</v>
      </c>
      <c r="F134" s="10" t="e">
        <f t="shared" si="12"/>
        <v>#DIV/0!</v>
      </c>
      <c r="H134" s="1">
        <v>6949</v>
      </c>
      <c r="K134" s="27"/>
    </row>
    <row r="135" spans="1:18" ht="15.75" hidden="1" x14ac:dyDescent="0.25">
      <c r="A135" s="4" t="s">
        <v>43</v>
      </c>
      <c r="B135" s="5" t="s">
        <v>16</v>
      </c>
      <c r="C135" s="6"/>
      <c r="D135" s="6"/>
      <c r="E135" s="10" t="e">
        <f t="shared" si="10"/>
        <v>#DIV/0!</v>
      </c>
      <c r="F135" s="10" t="e">
        <f t="shared" si="12"/>
        <v>#DIV/0!</v>
      </c>
      <c r="I135" s="27">
        <v>0</v>
      </c>
      <c r="K135" s="27">
        <v>0</v>
      </c>
    </row>
    <row r="136" spans="1:18" ht="31.5" hidden="1" x14ac:dyDescent="0.25">
      <c r="A136" s="4" t="s">
        <v>44</v>
      </c>
      <c r="B136" s="5" t="s">
        <v>18</v>
      </c>
      <c r="C136" s="6"/>
      <c r="D136" s="6"/>
      <c r="E136" s="10" t="e">
        <f t="shared" si="10"/>
        <v>#DIV/0!</v>
      </c>
      <c r="F136" s="10" t="e">
        <f t="shared" si="12"/>
        <v>#DIV/0!</v>
      </c>
      <c r="H136" s="1">
        <v>6954</v>
      </c>
      <c r="K136" s="27"/>
    </row>
    <row r="137" spans="1:18" s="31" customFormat="1" ht="31.5" hidden="1" x14ac:dyDescent="0.25">
      <c r="A137" s="4">
        <v>7</v>
      </c>
      <c r="B137" s="5" t="s">
        <v>45</v>
      </c>
      <c r="C137" s="6"/>
      <c r="D137" s="6"/>
      <c r="E137" s="10" t="e">
        <f t="shared" si="10"/>
        <v>#DIV/0!</v>
      </c>
      <c r="F137" s="10" t="e">
        <f t="shared" si="12"/>
        <v>#DIV/0!</v>
      </c>
      <c r="G137" s="1"/>
      <c r="H137" s="1">
        <v>6955</v>
      </c>
      <c r="I137" s="27"/>
      <c r="J137" s="27"/>
      <c r="K137" s="27"/>
      <c r="L137" s="1"/>
      <c r="M137" s="1"/>
      <c r="N137" s="1"/>
      <c r="O137" s="1"/>
      <c r="P137" s="1"/>
      <c r="Q137" s="1"/>
      <c r="R137" s="1"/>
    </row>
    <row r="138" spans="1:18" s="31" customFormat="1" ht="15.75" hidden="1" x14ac:dyDescent="0.25">
      <c r="A138" s="4" t="s">
        <v>46</v>
      </c>
      <c r="B138" s="5" t="s">
        <v>16</v>
      </c>
      <c r="C138" s="6"/>
      <c r="D138" s="6"/>
      <c r="E138" s="10" t="e">
        <f t="shared" si="10"/>
        <v>#DIV/0!</v>
      </c>
      <c r="F138" s="10" t="e">
        <f t="shared" si="12"/>
        <v>#DIV/0!</v>
      </c>
      <c r="G138" s="1"/>
      <c r="H138" s="1">
        <v>6956</v>
      </c>
      <c r="I138" s="27"/>
      <c r="J138" s="27"/>
      <c r="K138" s="27"/>
      <c r="L138" s="1"/>
      <c r="M138" s="1"/>
      <c r="N138" s="1"/>
      <c r="O138" s="1"/>
      <c r="P138" s="1"/>
      <c r="Q138" s="1"/>
      <c r="R138" s="1"/>
    </row>
    <row r="139" spans="1:18" s="31" customFormat="1" ht="31.5" hidden="1" x14ac:dyDescent="0.25">
      <c r="A139" s="4" t="s">
        <v>47</v>
      </c>
      <c r="B139" s="5" t="s">
        <v>18</v>
      </c>
      <c r="C139" s="6"/>
      <c r="D139" s="6"/>
      <c r="E139" s="10" t="e">
        <f t="shared" si="10"/>
        <v>#DIV/0!</v>
      </c>
      <c r="F139" s="10" t="e">
        <f t="shared" si="12"/>
        <v>#DIV/0!</v>
      </c>
      <c r="G139" s="1"/>
      <c r="H139" s="1">
        <v>6999</v>
      </c>
      <c r="I139" s="27"/>
      <c r="J139" s="27"/>
      <c r="K139" s="27"/>
      <c r="L139" s="1"/>
      <c r="M139" s="1"/>
      <c r="N139" s="1"/>
      <c r="O139" s="1"/>
      <c r="P139" s="1"/>
      <c r="Q139" s="1"/>
      <c r="R139" s="1"/>
    </row>
    <row r="140" spans="1:18" s="31" customFormat="1" ht="15.75" hidden="1" x14ac:dyDescent="0.25">
      <c r="A140" s="4">
        <v>8</v>
      </c>
      <c r="B140" s="5" t="s">
        <v>48</v>
      </c>
      <c r="C140" s="6"/>
      <c r="D140" s="6"/>
      <c r="E140" s="10" t="e">
        <f t="shared" si="10"/>
        <v>#DIV/0!</v>
      </c>
      <c r="F140" s="10" t="e">
        <f t="shared" si="12"/>
        <v>#DIV/0!</v>
      </c>
      <c r="G140" s="1"/>
      <c r="H140" s="1"/>
      <c r="I140" s="27">
        <v>0</v>
      </c>
      <c r="J140" s="27"/>
      <c r="K140" s="27">
        <v>0</v>
      </c>
      <c r="L140" s="1"/>
      <c r="M140" s="1"/>
      <c r="N140" s="1"/>
      <c r="O140" s="1"/>
      <c r="P140" s="1"/>
      <c r="Q140" s="1"/>
      <c r="R140" s="1"/>
    </row>
    <row r="141" spans="1:18" s="31" customFormat="1" ht="15.75" hidden="1" x14ac:dyDescent="0.25">
      <c r="A141" s="4" t="s">
        <v>49</v>
      </c>
      <c r="B141" s="5" t="s">
        <v>16</v>
      </c>
      <c r="C141" s="6"/>
      <c r="D141" s="6"/>
      <c r="E141" s="10" t="e">
        <f t="shared" si="10"/>
        <v>#DIV/0!</v>
      </c>
      <c r="F141" s="10" t="e">
        <f t="shared" si="12"/>
        <v>#DIV/0!</v>
      </c>
      <c r="G141" s="1"/>
      <c r="H141" s="1">
        <v>7001</v>
      </c>
      <c r="I141" s="27"/>
      <c r="J141" s="27"/>
      <c r="K141" s="27"/>
      <c r="L141" s="1"/>
      <c r="M141" s="1"/>
      <c r="N141" s="1"/>
      <c r="O141" s="1"/>
      <c r="P141" s="1"/>
      <c r="Q141" s="1"/>
      <c r="R141" s="1"/>
    </row>
    <row r="142" spans="1:18" s="31" customFormat="1" ht="31.5" hidden="1" x14ac:dyDescent="0.25">
      <c r="A142" s="4" t="s">
        <v>50</v>
      </c>
      <c r="B142" s="5" t="s">
        <v>18</v>
      </c>
      <c r="C142" s="6"/>
      <c r="D142" s="6"/>
      <c r="E142" s="10" t="e">
        <f t="shared" si="10"/>
        <v>#DIV/0!</v>
      </c>
      <c r="F142" s="10" t="e">
        <f t="shared" si="12"/>
        <v>#DIV/0!</v>
      </c>
      <c r="G142" s="1"/>
      <c r="H142" s="1">
        <v>7004</v>
      </c>
      <c r="I142" s="27"/>
      <c r="J142" s="27"/>
      <c r="K142" s="27"/>
      <c r="L142" s="1"/>
      <c r="M142" s="1"/>
      <c r="N142" s="1"/>
      <c r="O142" s="1"/>
      <c r="P142" s="1"/>
      <c r="Q142" s="1"/>
      <c r="R142" s="1"/>
    </row>
    <row r="143" spans="1:18" s="31" customFormat="1" ht="31.5" hidden="1" x14ac:dyDescent="0.25">
      <c r="A143" s="4">
        <v>9</v>
      </c>
      <c r="B143" s="5" t="s">
        <v>51</v>
      </c>
      <c r="C143" s="6"/>
      <c r="D143" s="6"/>
      <c r="E143" s="10" t="e">
        <f t="shared" si="10"/>
        <v>#DIV/0!</v>
      </c>
      <c r="F143" s="10" t="e">
        <f t="shared" si="12"/>
        <v>#DIV/0!</v>
      </c>
      <c r="G143" s="1"/>
      <c r="H143" s="1">
        <v>7012</v>
      </c>
      <c r="I143" s="27"/>
      <c r="J143" s="27"/>
      <c r="K143" s="27"/>
      <c r="L143" s="1"/>
      <c r="M143" s="1"/>
      <c r="N143" s="1"/>
      <c r="O143" s="1"/>
      <c r="P143" s="1"/>
      <c r="Q143" s="1"/>
      <c r="R143" s="1"/>
    </row>
    <row r="144" spans="1:18" s="31" customFormat="1" ht="15.75" hidden="1" x14ac:dyDescent="0.25">
      <c r="A144" s="4" t="s">
        <v>52</v>
      </c>
      <c r="B144" s="5" t="s">
        <v>16</v>
      </c>
      <c r="C144" s="6"/>
      <c r="D144" s="6"/>
      <c r="E144" s="10" t="e">
        <f t="shared" si="10"/>
        <v>#DIV/0!</v>
      </c>
      <c r="F144" s="10" t="e">
        <f t="shared" si="12"/>
        <v>#DIV/0!</v>
      </c>
      <c r="G144" s="1"/>
      <c r="H144" s="1">
        <v>7049</v>
      </c>
      <c r="I144" s="27"/>
      <c r="J144" s="27"/>
      <c r="K144" s="27"/>
      <c r="L144" s="1"/>
      <c r="M144" s="1"/>
      <c r="N144" s="1"/>
      <c r="O144" s="1"/>
      <c r="P144" s="1"/>
      <c r="Q144" s="1"/>
      <c r="R144" s="1"/>
    </row>
    <row r="145" spans="1:18" s="31" customFormat="1" ht="31.5" hidden="1" x14ac:dyDescent="0.25">
      <c r="A145" s="4" t="s">
        <v>53</v>
      </c>
      <c r="B145" s="5" t="s">
        <v>18</v>
      </c>
      <c r="C145" s="6"/>
      <c r="D145" s="6"/>
      <c r="E145" s="10" t="e">
        <f t="shared" si="10"/>
        <v>#DIV/0!</v>
      </c>
      <c r="F145" s="10" t="e">
        <f t="shared" si="12"/>
        <v>#DIV/0!</v>
      </c>
      <c r="G145" s="1"/>
      <c r="H145" s="1">
        <v>7049</v>
      </c>
      <c r="I145" s="27"/>
      <c r="J145" s="27"/>
      <c r="K145" s="27"/>
      <c r="L145" s="1"/>
      <c r="M145" s="1"/>
      <c r="N145" s="1"/>
      <c r="O145" s="1"/>
      <c r="P145" s="1"/>
      <c r="Q145" s="1"/>
      <c r="R145" s="1"/>
    </row>
    <row r="146" spans="1:18" s="31" customFormat="1" ht="15.75" hidden="1" x14ac:dyDescent="0.25">
      <c r="A146" s="4">
        <v>10</v>
      </c>
      <c r="B146" s="5" t="s">
        <v>54</v>
      </c>
      <c r="C146" s="6"/>
      <c r="D146" s="6"/>
      <c r="E146" s="10" t="e">
        <f t="shared" si="10"/>
        <v>#DIV/0!</v>
      </c>
      <c r="F146" s="10" t="e">
        <f t="shared" si="12"/>
        <v>#DIV/0!</v>
      </c>
      <c r="G146" s="1"/>
      <c r="H146" s="1">
        <v>7952</v>
      </c>
      <c r="I146" s="27"/>
      <c r="J146" s="27"/>
      <c r="K146" s="27"/>
      <c r="L146" s="1"/>
      <c r="M146" s="1"/>
      <c r="N146" s="1"/>
      <c r="O146" s="1"/>
      <c r="P146" s="1"/>
      <c r="Q146" s="1"/>
      <c r="R146" s="1"/>
    </row>
    <row r="147" spans="1:18" s="31" customFormat="1" ht="15.75" hidden="1" x14ac:dyDescent="0.25">
      <c r="A147" s="4" t="s">
        <v>55</v>
      </c>
      <c r="B147" s="5" t="s">
        <v>16</v>
      </c>
      <c r="C147" s="6"/>
      <c r="D147" s="6"/>
      <c r="E147" s="10" t="e">
        <f t="shared" si="10"/>
        <v>#DIV/0!</v>
      </c>
      <c r="F147" s="10" t="e">
        <f t="shared" si="12"/>
        <v>#DIV/0!</v>
      </c>
      <c r="G147" s="1"/>
      <c r="H147" s="1">
        <v>7953</v>
      </c>
      <c r="I147" s="27"/>
      <c r="J147" s="27"/>
      <c r="K147" s="27"/>
      <c r="L147" s="1"/>
      <c r="M147" s="1"/>
      <c r="N147" s="1"/>
      <c r="O147" s="1"/>
      <c r="P147" s="1"/>
      <c r="Q147" s="1"/>
      <c r="R147" s="1"/>
    </row>
    <row r="148" spans="1:18" s="31" customFormat="1" ht="31.5" hidden="1" x14ac:dyDescent="0.25">
      <c r="A148" s="4" t="s">
        <v>56</v>
      </c>
      <c r="B148" s="5" t="s">
        <v>18</v>
      </c>
      <c r="C148" s="6"/>
      <c r="D148" s="6"/>
      <c r="E148" s="10" t="e">
        <f t="shared" si="10"/>
        <v>#DIV/0!</v>
      </c>
      <c r="F148" s="10" t="e">
        <f t="shared" si="12"/>
        <v>#DIV/0!</v>
      </c>
      <c r="G148" s="1"/>
      <c r="H148" s="1"/>
      <c r="I148" s="27"/>
      <c r="J148" s="27"/>
      <c r="K148" s="27"/>
      <c r="L148" s="1"/>
      <c r="M148" s="1"/>
      <c r="N148" s="1"/>
      <c r="O148" s="1"/>
      <c r="P148" s="1"/>
      <c r="Q148" s="1"/>
      <c r="R148" s="1"/>
    </row>
    <row r="149" spans="1:18" s="31" customFormat="1" ht="15.75" hidden="1" x14ac:dyDescent="0.25">
      <c r="A149" s="4">
        <v>11</v>
      </c>
      <c r="B149" s="5" t="s">
        <v>57</v>
      </c>
      <c r="C149" s="6"/>
      <c r="D149" s="6"/>
      <c r="E149" s="10" t="e">
        <f t="shared" si="10"/>
        <v>#DIV/0!</v>
      </c>
      <c r="F149" s="10" t="e">
        <f t="shared" si="12"/>
        <v>#DIV/0!</v>
      </c>
      <c r="G149" s="1"/>
      <c r="H149" s="1"/>
      <c r="I149" s="27"/>
      <c r="J149" s="27"/>
      <c r="K149" s="27"/>
      <c r="L149" s="1"/>
      <c r="M149" s="1"/>
      <c r="N149" s="1"/>
      <c r="O149" s="1"/>
      <c r="P149" s="1"/>
      <c r="Q149" s="1"/>
      <c r="R149" s="1"/>
    </row>
    <row r="150" spans="1:18" s="31" customFormat="1" ht="31.5" hidden="1" x14ac:dyDescent="0.25">
      <c r="A150" s="4">
        <v>1</v>
      </c>
      <c r="B150" s="5" t="s">
        <v>58</v>
      </c>
      <c r="C150" s="6"/>
      <c r="D150" s="6"/>
      <c r="E150" s="10" t="e">
        <f t="shared" si="10"/>
        <v>#DIV/0!</v>
      </c>
      <c r="F150" s="10" t="e">
        <f t="shared" si="12"/>
        <v>#DIV/0!</v>
      </c>
      <c r="G150" s="1"/>
      <c r="H150" s="1"/>
      <c r="I150" s="27"/>
      <c r="J150" s="27"/>
      <c r="K150" s="27"/>
      <c r="L150" s="1"/>
      <c r="M150" s="1"/>
      <c r="N150" s="1"/>
      <c r="O150" s="1"/>
      <c r="P150" s="1"/>
      <c r="Q150" s="1"/>
      <c r="R150" s="1"/>
    </row>
    <row r="151" spans="1:18" s="31" customFormat="1" ht="31.5" hidden="1" x14ac:dyDescent="0.25">
      <c r="A151" s="4"/>
      <c r="B151" s="11" t="s">
        <v>59</v>
      </c>
      <c r="C151" s="6"/>
      <c r="D151" s="6"/>
      <c r="E151" s="10" t="e">
        <f t="shared" si="10"/>
        <v>#DIV/0!</v>
      </c>
      <c r="F151" s="10" t="e">
        <f t="shared" si="12"/>
        <v>#DIV/0!</v>
      </c>
      <c r="G151" s="1"/>
      <c r="H151" s="1"/>
      <c r="I151" s="27"/>
      <c r="J151" s="27"/>
      <c r="K151" s="27"/>
      <c r="L151" s="1"/>
      <c r="M151" s="1"/>
      <c r="N151" s="1"/>
      <c r="O151" s="1"/>
      <c r="P151" s="1"/>
      <c r="Q151" s="1"/>
      <c r="R151" s="1"/>
    </row>
    <row r="152" spans="1:18" s="31" customFormat="1" ht="15.75" hidden="1" x14ac:dyDescent="0.25">
      <c r="A152" s="4">
        <v>2</v>
      </c>
      <c r="B152" s="5" t="s">
        <v>57</v>
      </c>
      <c r="C152" s="6"/>
      <c r="D152" s="6"/>
      <c r="E152" s="10" t="e">
        <f t="shared" si="10"/>
        <v>#DIV/0!</v>
      </c>
      <c r="F152" s="10" t="e">
        <f t="shared" si="12"/>
        <v>#DIV/0!</v>
      </c>
      <c r="G152" s="1"/>
      <c r="H152" s="1"/>
      <c r="I152" s="27"/>
      <c r="J152" s="27"/>
      <c r="K152" s="27"/>
      <c r="L152" s="1"/>
      <c r="M152" s="1"/>
      <c r="N152" s="1"/>
      <c r="O152" s="1"/>
      <c r="P152" s="1"/>
      <c r="Q152" s="1"/>
      <c r="R152" s="1"/>
    </row>
    <row r="153" spans="1:18" ht="31.5" hidden="1" x14ac:dyDescent="0.25">
      <c r="A153" s="4"/>
      <c r="B153" s="11" t="s">
        <v>60</v>
      </c>
      <c r="C153" s="6"/>
      <c r="D153" s="6"/>
      <c r="E153" s="10" t="e">
        <f t="shared" si="10"/>
        <v>#DIV/0!</v>
      </c>
      <c r="F153" s="10" t="e">
        <f t="shared" si="12"/>
        <v>#DIV/0!</v>
      </c>
      <c r="K153" s="27"/>
    </row>
    <row r="154" spans="1:18" ht="19.5" customHeight="1" x14ac:dyDescent="0.25">
      <c r="A154" s="17">
        <v>7001</v>
      </c>
      <c r="B154" s="18" t="s">
        <v>109</v>
      </c>
      <c r="C154" s="6">
        <v>0</v>
      </c>
      <c r="D154" s="6">
        <v>15.75</v>
      </c>
      <c r="E154" s="10" t="e">
        <f t="shared" si="10"/>
        <v>#DIV/0!</v>
      </c>
      <c r="F154" s="10" t="e">
        <f t="shared" si="12"/>
        <v>#DIV/0!</v>
      </c>
      <c r="G154" s="1">
        <v>76.900000000000006</v>
      </c>
      <c r="H154" s="1">
        <v>7049</v>
      </c>
      <c r="I154" s="27">
        <v>46</v>
      </c>
      <c r="K154" s="27">
        <v>0</v>
      </c>
    </row>
    <row r="155" spans="1:18" ht="15.75" x14ac:dyDescent="0.25">
      <c r="A155" s="2"/>
      <c r="B155" s="20"/>
      <c r="C155" s="2"/>
      <c r="D155" s="2"/>
      <c r="E155" s="2"/>
      <c r="F155" s="2"/>
    </row>
    <row r="156" spans="1:18" s="31" customFormat="1" ht="15.75" x14ac:dyDescent="0.25">
      <c r="A156" s="49"/>
      <c r="B156" s="34"/>
      <c r="C156" s="23"/>
      <c r="D156" s="50" t="s">
        <v>152</v>
      </c>
      <c r="E156" s="50"/>
      <c r="F156" s="50"/>
      <c r="I156" s="35"/>
      <c r="J156" s="35"/>
    </row>
    <row r="157" spans="1:18" s="31" customFormat="1" ht="15.75" x14ac:dyDescent="0.25">
      <c r="A157" s="49"/>
      <c r="B157" s="36" t="s">
        <v>86</v>
      </c>
      <c r="C157" s="23"/>
      <c r="D157" s="51" t="s">
        <v>117</v>
      </c>
      <c r="E157" s="51"/>
      <c r="F157" s="51"/>
      <c r="I157" s="35"/>
      <c r="J157" s="35"/>
    </row>
    <row r="158" spans="1:18" s="31" customFormat="1" ht="15.75" x14ac:dyDescent="0.25">
      <c r="A158" s="23"/>
      <c r="B158" s="36"/>
      <c r="C158" s="23"/>
      <c r="D158" s="23"/>
      <c r="E158" s="23"/>
      <c r="F158" s="23"/>
      <c r="I158" s="35"/>
      <c r="J158" s="35"/>
    </row>
    <row r="159" spans="1:18" s="31" customFormat="1" x14ac:dyDescent="0.25">
      <c r="B159" s="36"/>
      <c r="I159" s="35"/>
      <c r="J159" s="35"/>
    </row>
    <row r="160" spans="1:18" s="31" customFormat="1" x14ac:dyDescent="0.25">
      <c r="B160" s="36"/>
      <c r="I160" s="35"/>
      <c r="J160" s="35"/>
    </row>
    <row r="161" spans="2:10" s="31" customFormat="1" x14ac:dyDescent="0.25">
      <c r="B161" s="36"/>
      <c r="I161" s="35"/>
      <c r="J161" s="35"/>
    </row>
    <row r="162" spans="2:10" s="31" customFormat="1" x14ac:dyDescent="0.25">
      <c r="B162" s="36" t="s">
        <v>151</v>
      </c>
      <c r="E162" s="36" t="s">
        <v>85</v>
      </c>
      <c r="I162" s="35"/>
      <c r="J162" s="35"/>
    </row>
  </sheetData>
  <mergeCells count="13">
    <mergeCell ref="A156:A157"/>
    <mergeCell ref="D156:F156"/>
    <mergeCell ref="D157:F157"/>
    <mergeCell ref="A1:F1"/>
    <mergeCell ref="A2:C2"/>
    <mergeCell ref="A3:B3"/>
    <mergeCell ref="A4:F4"/>
    <mergeCell ref="A5:F5"/>
    <mergeCell ref="A7:A8"/>
    <mergeCell ref="B7:B8"/>
    <mergeCell ref="C7:C8"/>
    <mergeCell ref="D7:D8"/>
    <mergeCell ref="E7:F7"/>
  </mergeCells>
  <pageMargins left="0.7" right="0.35" top="0.39" bottom="0.35" header="0.05" footer="0.05"/>
  <pageSetup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2"/>
  <sheetViews>
    <sheetView topLeftCell="A127" workbookViewId="0">
      <selection activeCell="B177" sqref="B177"/>
    </sheetView>
  </sheetViews>
  <sheetFormatPr defaultRowHeight="15" x14ac:dyDescent="0.25"/>
  <cols>
    <col min="1" max="1" width="9.140625" style="1"/>
    <col min="2" max="2" width="29.28515625" style="19" customWidth="1"/>
    <col min="3" max="3" width="12.28515625" style="1" customWidth="1"/>
    <col min="4" max="4" width="13.42578125" style="1" customWidth="1"/>
    <col min="5" max="5" width="14.7109375" style="1" customWidth="1"/>
    <col min="6" max="6" width="14.5703125" style="1" customWidth="1"/>
    <col min="7" max="7" width="9.140625" style="1" hidden="1" customWidth="1"/>
    <col min="8" max="8" width="14.7109375" style="1" hidden="1" customWidth="1"/>
    <col min="9" max="9" width="11.140625" style="27" hidden="1" customWidth="1"/>
    <col min="10" max="10" width="11.140625" style="27" customWidth="1"/>
    <col min="11" max="11" width="0" style="1" hidden="1" customWidth="1"/>
    <col min="12" max="16384" width="9.140625" style="1"/>
  </cols>
  <sheetData>
    <row r="1" spans="1:11" ht="15.75" x14ac:dyDescent="0.25">
      <c r="A1" s="50" t="s">
        <v>89</v>
      </c>
      <c r="B1" s="50"/>
      <c r="C1" s="50"/>
      <c r="D1" s="50"/>
      <c r="E1" s="50"/>
      <c r="F1" s="50"/>
    </row>
    <row r="2" spans="1:11" ht="15.75" x14ac:dyDescent="0.25">
      <c r="A2" s="52" t="s">
        <v>124</v>
      </c>
      <c r="B2" s="52"/>
      <c r="C2" s="52"/>
      <c r="D2" s="2"/>
      <c r="E2" s="2"/>
      <c r="F2" s="2"/>
    </row>
    <row r="3" spans="1:11" ht="15.75" x14ac:dyDescent="0.25">
      <c r="A3" s="52" t="s">
        <v>90</v>
      </c>
      <c r="B3" s="52"/>
      <c r="C3" s="2"/>
      <c r="D3" s="2"/>
      <c r="E3" s="2"/>
      <c r="F3" s="2"/>
    </row>
    <row r="4" spans="1:11" ht="15.75" x14ac:dyDescent="0.25">
      <c r="A4" s="53" t="s">
        <v>147</v>
      </c>
      <c r="B4" s="53"/>
      <c r="C4" s="53"/>
      <c r="D4" s="53"/>
      <c r="E4" s="53"/>
      <c r="F4" s="53"/>
    </row>
    <row r="5" spans="1:11" ht="15.75" x14ac:dyDescent="0.25">
      <c r="A5" s="54" t="s">
        <v>91</v>
      </c>
      <c r="B5" s="54"/>
      <c r="C5" s="54"/>
      <c r="D5" s="54"/>
      <c r="E5" s="54"/>
      <c r="F5" s="54"/>
    </row>
    <row r="6" spans="1:11" ht="15.75" x14ac:dyDescent="0.25">
      <c r="B6" s="20"/>
      <c r="C6" s="2"/>
      <c r="D6" s="2"/>
      <c r="E6" s="2"/>
      <c r="F6" s="3" t="s">
        <v>92</v>
      </c>
    </row>
    <row r="7" spans="1:11" ht="15.75" x14ac:dyDescent="0.25">
      <c r="A7" s="55" t="s">
        <v>0</v>
      </c>
      <c r="B7" s="55" t="s">
        <v>1</v>
      </c>
      <c r="C7" s="55" t="s">
        <v>93</v>
      </c>
      <c r="D7" s="55" t="s">
        <v>148</v>
      </c>
      <c r="E7" s="55" t="s">
        <v>94</v>
      </c>
      <c r="F7" s="55"/>
    </row>
    <row r="8" spans="1:11" ht="31.5" x14ac:dyDescent="0.25">
      <c r="A8" s="55"/>
      <c r="B8" s="55"/>
      <c r="C8" s="55"/>
      <c r="D8" s="55"/>
      <c r="E8" s="24" t="s">
        <v>95</v>
      </c>
      <c r="F8" s="24" t="s">
        <v>96</v>
      </c>
    </row>
    <row r="9" spans="1:11" ht="31.5" x14ac:dyDescent="0.25">
      <c r="A9" s="4" t="s">
        <v>2</v>
      </c>
      <c r="B9" s="5" t="s">
        <v>3</v>
      </c>
      <c r="C9" s="6"/>
      <c r="D9" s="6"/>
      <c r="E9" s="4"/>
      <c r="F9" s="4"/>
    </row>
    <row r="10" spans="1:11" ht="15.75" x14ac:dyDescent="0.25">
      <c r="A10" s="4">
        <v>1</v>
      </c>
      <c r="B10" s="5" t="s">
        <v>4</v>
      </c>
      <c r="C10" s="6"/>
      <c r="D10" s="6"/>
      <c r="E10" s="4"/>
      <c r="F10" s="4"/>
    </row>
    <row r="11" spans="1:11" ht="15.75" x14ac:dyDescent="0.25">
      <c r="A11" s="4" t="s">
        <v>5</v>
      </c>
      <c r="B11" s="5" t="s">
        <v>6</v>
      </c>
      <c r="C11" s="6"/>
      <c r="D11" s="6"/>
      <c r="E11" s="4"/>
      <c r="F11" s="4"/>
    </row>
    <row r="12" spans="1:11" ht="15.75" hidden="1" x14ac:dyDescent="0.25">
      <c r="A12" s="4"/>
      <c r="B12" s="5" t="s">
        <v>7</v>
      </c>
      <c r="C12" s="6"/>
      <c r="D12" s="6"/>
      <c r="E12" s="4"/>
      <c r="F12" s="4"/>
    </row>
    <row r="13" spans="1:11" ht="15.75" hidden="1" x14ac:dyDescent="0.25">
      <c r="A13" s="4"/>
      <c r="B13" s="5" t="s">
        <v>8</v>
      </c>
      <c r="C13" s="6"/>
      <c r="D13" s="6"/>
      <c r="E13" s="4"/>
      <c r="F13" s="4"/>
    </row>
    <row r="14" spans="1:11" ht="15.75" hidden="1" x14ac:dyDescent="0.25">
      <c r="A14" s="4"/>
      <c r="B14" s="5" t="s">
        <v>97</v>
      </c>
      <c r="C14" s="6"/>
      <c r="D14" s="6"/>
      <c r="E14" s="4"/>
      <c r="F14" s="4"/>
    </row>
    <row r="15" spans="1:11" ht="15.75" x14ac:dyDescent="0.25">
      <c r="A15" s="4" t="s">
        <v>9</v>
      </c>
      <c r="B15" s="5" t="s">
        <v>10</v>
      </c>
      <c r="C15" s="6"/>
      <c r="D15" s="6"/>
      <c r="E15" s="4"/>
      <c r="F15" s="4"/>
      <c r="K15" s="1" t="s">
        <v>149</v>
      </c>
    </row>
    <row r="16" spans="1:11" ht="15.75" hidden="1" x14ac:dyDescent="0.25">
      <c r="A16" s="4"/>
      <c r="B16" s="5" t="s">
        <v>11</v>
      </c>
      <c r="C16" s="6"/>
      <c r="D16" s="6"/>
      <c r="E16" s="4"/>
      <c r="F16" s="4"/>
    </row>
    <row r="17" spans="1:11" ht="15.75" hidden="1" x14ac:dyDescent="0.25">
      <c r="A17" s="4"/>
      <c r="B17" s="5" t="s">
        <v>12</v>
      </c>
      <c r="C17" s="6"/>
      <c r="D17" s="6"/>
      <c r="E17" s="4"/>
      <c r="F17" s="4"/>
    </row>
    <row r="18" spans="1:11" s="13" customFormat="1" ht="17.25" customHeight="1" x14ac:dyDescent="0.25">
      <c r="A18" s="40" t="s">
        <v>61</v>
      </c>
      <c r="B18" s="12" t="s">
        <v>62</v>
      </c>
      <c r="C18" s="8">
        <f>C19+C20+C30</f>
        <v>3498</v>
      </c>
      <c r="D18" s="8">
        <f>D19+D20+D30</f>
        <v>416</v>
      </c>
      <c r="E18" s="8"/>
      <c r="F18" s="8"/>
      <c r="G18" s="13" t="s">
        <v>125</v>
      </c>
      <c r="H18" s="13" t="s">
        <v>126</v>
      </c>
      <c r="I18" s="28"/>
      <c r="J18" s="28"/>
    </row>
    <row r="19" spans="1:11" ht="17.25" customHeight="1" x14ac:dyDescent="0.25">
      <c r="A19" s="40" t="s">
        <v>145</v>
      </c>
      <c r="B19" s="12" t="s">
        <v>63</v>
      </c>
      <c r="C19" s="8">
        <v>212</v>
      </c>
      <c r="D19" s="8">
        <v>20</v>
      </c>
      <c r="E19" s="9">
        <f>D19/(C19/4)</f>
        <v>0.37735849056603776</v>
      </c>
      <c r="F19" s="9">
        <f>D19/K19</f>
        <v>0.33898305084745761</v>
      </c>
      <c r="G19" s="1">
        <v>59</v>
      </c>
      <c r="K19" s="41">
        <v>59</v>
      </c>
    </row>
    <row r="20" spans="1:11" ht="17.25" customHeight="1" x14ac:dyDescent="0.25">
      <c r="A20" s="40" t="s">
        <v>64</v>
      </c>
      <c r="B20" s="12" t="s">
        <v>65</v>
      </c>
      <c r="C20" s="8">
        <f>SUM(C21:C29)</f>
        <v>1536</v>
      </c>
      <c r="D20" s="8">
        <f>SUM(D21:D29)</f>
        <v>177</v>
      </c>
      <c r="E20" s="9"/>
      <c r="F20" s="9"/>
      <c r="G20" s="1">
        <v>476.68</v>
      </c>
    </row>
    <row r="21" spans="1:11" s="2" customFormat="1" ht="17.25" customHeight="1" x14ac:dyDescent="0.25">
      <c r="A21" s="7"/>
      <c r="B21" s="37" t="s">
        <v>87</v>
      </c>
      <c r="C21" s="6">
        <v>101</v>
      </c>
      <c r="D21" s="6">
        <v>11</v>
      </c>
      <c r="E21" s="10">
        <f>D21/(C21/4)</f>
        <v>0.43564356435643564</v>
      </c>
      <c r="F21" s="10">
        <f>D21/K21</f>
        <v>0.3235294117647059</v>
      </c>
      <c r="G21" s="2">
        <v>34</v>
      </c>
      <c r="H21" s="26" t="s">
        <v>127</v>
      </c>
      <c r="I21" s="25">
        <v>5950000</v>
      </c>
      <c r="J21" s="25"/>
      <c r="K21" s="42">
        <v>34</v>
      </c>
    </row>
    <row r="22" spans="1:11" s="2" customFormat="1" ht="17.25" customHeight="1" x14ac:dyDescent="0.25">
      <c r="A22" s="7"/>
      <c r="B22" s="37" t="s">
        <v>76</v>
      </c>
      <c r="C22" s="6">
        <v>86</v>
      </c>
      <c r="D22" s="6">
        <v>10</v>
      </c>
      <c r="E22" s="10">
        <f t="shared" ref="E22:E36" si="0">D22/(C22/4)</f>
        <v>0.46511627906976744</v>
      </c>
      <c r="F22" s="10">
        <f t="shared" ref="F22:F29" si="1">D22/K22</f>
        <v>0.4</v>
      </c>
      <c r="G22" s="2">
        <v>25</v>
      </c>
      <c r="H22" s="26" t="s">
        <v>128</v>
      </c>
      <c r="I22" s="25">
        <v>5220000</v>
      </c>
      <c r="J22" s="25"/>
      <c r="K22" s="42">
        <v>25</v>
      </c>
    </row>
    <row r="23" spans="1:11" s="2" customFormat="1" ht="17.25" customHeight="1" x14ac:dyDescent="0.25">
      <c r="A23" s="7"/>
      <c r="B23" s="37" t="s">
        <v>77</v>
      </c>
      <c r="C23" s="6">
        <v>86</v>
      </c>
      <c r="D23" s="6">
        <v>10</v>
      </c>
      <c r="E23" s="10">
        <f t="shared" si="0"/>
        <v>0.46511627906976744</v>
      </c>
      <c r="F23" s="10">
        <f t="shared" si="1"/>
        <v>0.4</v>
      </c>
      <c r="G23" s="2">
        <v>25</v>
      </c>
      <c r="H23" s="26" t="s">
        <v>129</v>
      </c>
      <c r="I23" s="25">
        <v>5130000</v>
      </c>
      <c r="J23" s="25"/>
      <c r="K23" s="42">
        <v>25</v>
      </c>
    </row>
    <row r="24" spans="1:11" s="2" customFormat="1" ht="17.25" customHeight="1" x14ac:dyDescent="0.25">
      <c r="A24" s="7"/>
      <c r="B24" s="37" t="s">
        <v>78</v>
      </c>
      <c r="C24" s="6">
        <v>644</v>
      </c>
      <c r="D24" s="6">
        <v>80</v>
      </c>
      <c r="E24" s="10">
        <f t="shared" si="0"/>
        <v>0.49689440993788819</v>
      </c>
      <c r="F24" s="10">
        <f t="shared" si="1"/>
        <v>0.43956043956043955</v>
      </c>
      <c r="G24" s="2">
        <v>182</v>
      </c>
      <c r="H24" s="26" t="s">
        <v>130</v>
      </c>
      <c r="I24" s="25">
        <v>41600000</v>
      </c>
      <c r="J24" s="25"/>
      <c r="K24" s="42">
        <v>182</v>
      </c>
    </row>
    <row r="25" spans="1:11" s="2" customFormat="1" ht="31.5" x14ac:dyDescent="0.25">
      <c r="A25" s="7"/>
      <c r="B25" s="37" t="s">
        <v>88</v>
      </c>
      <c r="C25" s="6">
        <v>207</v>
      </c>
      <c r="D25" s="6">
        <v>26</v>
      </c>
      <c r="E25" s="10">
        <f t="shared" si="0"/>
        <v>0.50241545893719808</v>
      </c>
      <c r="F25" s="10">
        <f t="shared" si="1"/>
        <v>0.44067796610169491</v>
      </c>
      <c r="G25" s="2">
        <v>59</v>
      </c>
      <c r="H25" s="26" t="s">
        <v>131</v>
      </c>
      <c r="I25" s="25">
        <v>20300000</v>
      </c>
      <c r="J25" s="25"/>
      <c r="K25" s="42">
        <v>59</v>
      </c>
    </row>
    <row r="26" spans="1:11" s="2" customFormat="1" ht="18" customHeight="1" x14ac:dyDescent="0.25">
      <c r="A26" s="7"/>
      <c r="B26" s="37" t="s">
        <v>79</v>
      </c>
      <c r="C26" s="6">
        <v>44</v>
      </c>
      <c r="D26" s="6">
        <v>7</v>
      </c>
      <c r="E26" s="10">
        <f t="shared" si="0"/>
        <v>0.63636363636363635</v>
      </c>
      <c r="F26" s="10">
        <f t="shared" si="1"/>
        <v>0.53846153846153844</v>
      </c>
      <c r="G26" s="2">
        <v>13</v>
      </c>
      <c r="H26" s="26" t="s">
        <v>132</v>
      </c>
      <c r="I26" s="25">
        <v>2130000</v>
      </c>
      <c r="J26" s="25"/>
      <c r="K26" s="2">
        <v>13</v>
      </c>
    </row>
    <row r="27" spans="1:11" s="2" customFormat="1" ht="18" customHeight="1" x14ac:dyDescent="0.25">
      <c r="A27" s="7"/>
      <c r="B27" s="37" t="s">
        <v>80</v>
      </c>
      <c r="C27" s="6">
        <v>46</v>
      </c>
      <c r="D27" s="6">
        <v>1</v>
      </c>
      <c r="E27" s="10">
        <f t="shared" si="0"/>
        <v>8.6956521739130432E-2</v>
      </c>
      <c r="F27" s="10">
        <f t="shared" si="1"/>
        <v>2.3809523809523808E-2</v>
      </c>
      <c r="G27" s="2">
        <v>41.8</v>
      </c>
      <c r="H27" s="26" t="s">
        <v>133</v>
      </c>
      <c r="I27" s="25">
        <v>0</v>
      </c>
      <c r="J27" s="25"/>
      <c r="K27" s="2">
        <v>42</v>
      </c>
    </row>
    <row r="28" spans="1:11" s="2" customFormat="1" ht="18" customHeight="1" x14ac:dyDescent="0.25">
      <c r="A28" s="7"/>
      <c r="B28" s="37" t="s">
        <v>81</v>
      </c>
      <c r="C28" s="6">
        <v>207</v>
      </c>
      <c r="D28" s="6">
        <v>20</v>
      </c>
      <c r="E28" s="10">
        <f t="shared" si="0"/>
        <v>0.38647342995169082</v>
      </c>
      <c r="F28" s="10">
        <f t="shared" si="1"/>
        <v>0.33898305084745761</v>
      </c>
      <c r="G28" s="2">
        <v>59</v>
      </c>
      <c r="H28" s="26" t="s">
        <v>134</v>
      </c>
      <c r="I28" s="25">
        <v>10150000</v>
      </c>
      <c r="J28" s="25"/>
      <c r="K28" s="2">
        <v>59</v>
      </c>
    </row>
    <row r="29" spans="1:11" s="2" customFormat="1" ht="18" customHeight="1" x14ac:dyDescent="0.25">
      <c r="A29" s="7"/>
      <c r="B29" s="37" t="s">
        <v>118</v>
      </c>
      <c r="C29" s="6">
        <v>115</v>
      </c>
      <c r="D29" s="6">
        <v>12</v>
      </c>
      <c r="E29" s="10">
        <f t="shared" si="0"/>
        <v>0.41739130434782606</v>
      </c>
      <c r="F29" s="10">
        <f t="shared" si="1"/>
        <v>0.31578947368421051</v>
      </c>
      <c r="G29" s="2">
        <v>37.880000000000003</v>
      </c>
      <c r="H29" s="26" t="s">
        <v>135</v>
      </c>
      <c r="I29" s="25">
        <v>6600000</v>
      </c>
      <c r="J29" s="25"/>
      <c r="K29" s="2">
        <v>38</v>
      </c>
    </row>
    <row r="30" spans="1:11" ht="16.5" customHeight="1" x14ac:dyDescent="0.25">
      <c r="A30" s="40" t="s">
        <v>66</v>
      </c>
      <c r="B30" s="12" t="s">
        <v>67</v>
      </c>
      <c r="C30" s="8">
        <f>SUM(C31:C36)</f>
        <v>1750</v>
      </c>
      <c r="D30" s="8">
        <f>SUM(D31:D36)</f>
        <v>219</v>
      </c>
      <c r="E30" s="9">
        <f t="shared" ref="E30" si="2">D30/C30</f>
        <v>0.12514285714285714</v>
      </c>
      <c r="F30" s="9">
        <f t="shared" ref="F30" si="3">D30/G30</f>
        <v>2.0165745856353592</v>
      </c>
      <c r="G30" s="1">
        <v>108.6</v>
      </c>
      <c r="H30" s="29" t="s">
        <v>136</v>
      </c>
      <c r="I30" s="27">
        <v>60690000</v>
      </c>
    </row>
    <row r="31" spans="1:11" s="2" customFormat="1" ht="16.5" customHeight="1" x14ac:dyDescent="0.25">
      <c r="A31" s="7"/>
      <c r="B31" s="37" t="s">
        <v>119</v>
      </c>
      <c r="C31" s="6">
        <v>1220</v>
      </c>
      <c r="D31" s="6">
        <v>162</v>
      </c>
      <c r="E31" s="10">
        <f t="shared" si="0"/>
        <v>0.5311475409836065</v>
      </c>
      <c r="F31" s="10">
        <f>D31/K31</f>
        <v>0.57243816254416957</v>
      </c>
      <c r="G31" s="2">
        <v>283</v>
      </c>
      <c r="H31" s="26" t="s">
        <v>137</v>
      </c>
      <c r="I31" s="25">
        <v>20580000</v>
      </c>
      <c r="J31" s="25"/>
      <c r="K31" s="2">
        <v>283</v>
      </c>
    </row>
    <row r="32" spans="1:11" s="2" customFormat="1" ht="16.5" customHeight="1" x14ac:dyDescent="0.25">
      <c r="A32" s="7"/>
      <c r="B32" s="37" t="s">
        <v>98</v>
      </c>
      <c r="C32" s="6">
        <v>414</v>
      </c>
      <c r="D32" s="6">
        <v>44</v>
      </c>
      <c r="E32" s="10">
        <f t="shared" si="0"/>
        <v>0.4251207729468599</v>
      </c>
      <c r="F32" s="10">
        <f t="shared" ref="F32:F36" si="4">D32/K32</f>
        <v>0.45833333333333331</v>
      </c>
      <c r="G32" s="2">
        <v>95.6</v>
      </c>
      <c r="H32" s="26" t="s">
        <v>138</v>
      </c>
      <c r="I32" s="25">
        <v>0</v>
      </c>
      <c r="J32" s="25"/>
      <c r="K32" s="2">
        <v>96</v>
      </c>
    </row>
    <row r="33" spans="1:11" s="2" customFormat="1" ht="16.5" customHeight="1" x14ac:dyDescent="0.25">
      <c r="A33" s="7"/>
      <c r="B33" s="37" t="s">
        <v>82</v>
      </c>
      <c r="C33" s="6">
        <v>31</v>
      </c>
      <c r="D33" s="6">
        <v>3</v>
      </c>
      <c r="E33" s="10">
        <f t="shared" si="0"/>
        <v>0.38709677419354838</v>
      </c>
      <c r="F33" s="10">
        <f t="shared" si="4"/>
        <v>0.33333333333333331</v>
      </c>
      <c r="G33" s="2">
        <v>9</v>
      </c>
      <c r="H33" s="26" t="s">
        <v>139</v>
      </c>
      <c r="I33" s="25">
        <v>0</v>
      </c>
      <c r="J33" s="25"/>
      <c r="K33" s="2">
        <v>9</v>
      </c>
    </row>
    <row r="34" spans="1:11" s="2" customFormat="1" ht="16.5" customHeight="1" x14ac:dyDescent="0.25">
      <c r="A34" s="7"/>
      <c r="B34" s="38" t="s">
        <v>84</v>
      </c>
      <c r="C34" s="6">
        <v>35</v>
      </c>
      <c r="D34" s="6">
        <v>1</v>
      </c>
      <c r="E34" s="10">
        <f t="shared" si="0"/>
        <v>0.11428571428571428</v>
      </c>
      <c r="F34" s="10">
        <f t="shared" si="4"/>
        <v>0.25</v>
      </c>
      <c r="G34" s="2">
        <v>4</v>
      </c>
      <c r="H34" s="26" t="s">
        <v>140</v>
      </c>
      <c r="I34" s="25">
        <v>0</v>
      </c>
      <c r="J34" s="25"/>
      <c r="K34" s="2">
        <v>4</v>
      </c>
    </row>
    <row r="35" spans="1:11" s="2" customFormat="1" ht="16.5" customHeight="1" x14ac:dyDescent="0.25">
      <c r="A35" s="7"/>
      <c r="B35" s="37" t="s">
        <v>83</v>
      </c>
      <c r="C35" s="6">
        <v>10</v>
      </c>
      <c r="D35" s="6">
        <v>0</v>
      </c>
      <c r="E35" s="10">
        <f t="shared" si="0"/>
        <v>0</v>
      </c>
      <c r="F35" s="10" t="e">
        <f t="shared" si="4"/>
        <v>#DIV/0!</v>
      </c>
      <c r="G35" s="2">
        <v>0</v>
      </c>
      <c r="H35" s="26" t="s">
        <v>141</v>
      </c>
      <c r="I35" s="25">
        <v>0</v>
      </c>
      <c r="J35" s="25"/>
      <c r="K35" s="2">
        <v>0</v>
      </c>
    </row>
    <row r="36" spans="1:11" s="2" customFormat="1" ht="16.5" customHeight="1" x14ac:dyDescent="0.25">
      <c r="A36" s="7"/>
      <c r="B36" s="37" t="s">
        <v>142</v>
      </c>
      <c r="C36" s="6">
        <v>40</v>
      </c>
      <c r="D36" s="6">
        <v>9</v>
      </c>
      <c r="E36" s="10">
        <f t="shared" si="0"/>
        <v>0.9</v>
      </c>
      <c r="F36" s="10" t="e">
        <f t="shared" si="4"/>
        <v>#DIV/0!</v>
      </c>
      <c r="G36" s="2">
        <v>0</v>
      </c>
      <c r="I36" s="25">
        <v>5336100</v>
      </c>
      <c r="J36" s="25"/>
      <c r="K36" s="2">
        <v>0</v>
      </c>
    </row>
    <row r="37" spans="1:11" ht="16.5" customHeight="1" x14ac:dyDescent="0.25">
      <c r="A37" s="7" t="s">
        <v>68</v>
      </c>
      <c r="B37" s="5" t="s">
        <v>69</v>
      </c>
      <c r="C37" s="8"/>
      <c r="D37" s="8"/>
      <c r="E37" s="9"/>
      <c r="F37" s="9"/>
    </row>
    <row r="38" spans="1:11" ht="16.5" customHeight="1" x14ac:dyDescent="0.25">
      <c r="A38" s="4">
        <v>2</v>
      </c>
      <c r="B38" s="5" t="s">
        <v>13</v>
      </c>
      <c r="C38" s="6"/>
      <c r="D38" s="6"/>
      <c r="E38" s="4"/>
      <c r="F38" s="4"/>
    </row>
    <row r="39" spans="1:11" ht="16.5" customHeight="1" x14ac:dyDescent="0.25">
      <c r="A39" s="4" t="s">
        <v>14</v>
      </c>
      <c r="B39" s="5" t="s">
        <v>99</v>
      </c>
      <c r="C39" s="6"/>
      <c r="D39" s="6"/>
      <c r="E39" s="4"/>
      <c r="F39" s="4"/>
    </row>
    <row r="40" spans="1:11" ht="16.5" customHeight="1" x14ac:dyDescent="0.25">
      <c r="A40" s="4" t="s">
        <v>15</v>
      </c>
      <c r="B40" s="5" t="s">
        <v>16</v>
      </c>
      <c r="C40" s="6"/>
      <c r="D40" s="6"/>
      <c r="E40" s="4"/>
      <c r="F40" s="4"/>
    </row>
    <row r="41" spans="1:11" ht="31.5" x14ac:dyDescent="0.25">
      <c r="A41" s="4" t="s">
        <v>17</v>
      </c>
      <c r="B41" s="5" t="s">
        <v>18</v>
      </c>
      <c r="C41" s="6"/>
      <c r="D41" s="6"/>
      <c r="E41" s="4"/>
      <c r="F41" s="4"/>
    </row>
    <row r="42" spans="1:11" ht="15.75" x14ac:dyDescent="0.25">
      <c r="A42" s="4" t="s">
        <v>19</v>
      </c>
      <c r="B42" s="5" t="s">
        <v>20</v>
      </c>
      <c r="C42" s="6"/>
      <c r="D42" s="6"/>
      <c r="E42" s="4"/>
      <c r="F42" s="4"/>
    </row>
    <row r="43" spans="1:11" ht="15.75" customHeight="1" x14ac:dyDescent="0.25">
      <c r="A43" s="4" t="s">
        <v>15</v>
      </c>
      <c r="B43" s="5" t="s">
        <v>21</v>
      </c>
      <c r="C43" s="6"/>
      <c r="D43" s="6"/>
      <c r="E43" s="4"/>
      <c r="F43" s="4"/>
    </row>
    <row r="44" spans="1:11" ht="31.5" x14ac:dyDescent="0.25">
      <c r="A44" s="4" t="s">
        <v>17</v>
      </c>
      <c r="B44" s="5" t="s">
        <v>22</v>
      </c>
      <c r="C44" s="6"/>
      <c r="D44" s="6"/>
      <c r="E44" s="4"/>
      <c r="F44" s="4"/>
    </row>
    <row r="45" spans="1:11" ht="15.75" x14ac:dyDescent="0.25">
      <c r="A45" s="4">
        <v>3</v>
      </c>
      <c r="B45" s="5" t="s">
        <v>23</v>
      </c>
      <c r="C45" s="6"/>
      <c r="D45" s="6"/>
      <c r="E45" s="4"/>
      <c r="F45" s="4"/>
    </row>
    <row r="46" spans="1:11" ht="15.75" x14ac:dyDescent="0.25">
      <c r="A46" s="4" t="s">
        <v>24</v>
      </c>
      <c r="B46" s="5" t="s">
        <v>6</v>
      </c>
      <c r="C46" s="6"/>
      <c r="D46" s="6"/>
      <c r="E46" s="4"/>
      <c r="F46" s="4"/>
    </row>
    <row r="47" spans="1:11" ht="17.25" hidden="1" x14ac:dyDescent="0.25">
      <c r="A47" s="4"/>
      <c r="B47" s="5" t="s">
        <v>7</v>
      </c>
      <c r="C47" s="6"/>
      <c r="D47" s="6"/>
      <c r="E47" s="4"/>
      <c r="F47" s="4"/>
    </row>
    <row r="48" spans="1:11" ht="17.25" hidden="1" x14ac:dyDescent="0.25">
      <c r="A48" s="4"/>
      <c r="B48" s="5" t="s">
        <v>8</v>
      </c>
      <c r="C48" s="6"/>
      <c r="D48" s="6"/>
      <c r="E48" s="4"/>
      <c r="F48" s="4"/>
    </row>
    <row r="49" spans="1:11" ht="17.25" hidden="1" x14ac:dyDescent="0.25">
      <c r="A49" s="4"/>
      <c r="B49" s="5" t="s">
        <v>97</v>
      </c>
      <c r="C49" s="6"/>
      <c r="D49" s="6"/>
      <c r="E49" s="4"/>
      <c r="F49" s="4"/>
    </row>
    <row r="50" spans="1:11" ht="15.75" x14ac:dyDescent="0.25">
      <c r="A50" s="4" t="s">
        <v>25</v>
      </c>
      <c r="B50" s="5" t="s">
        <v>10</v>
      </c>
      <c r="C50" s="6"/>
      <c r="D50" s="6"/>
      <c r="E50" s="4"/>
      <c r="F50" s="4"/>
      <c r="K50" s="1" t="s">
        <v>149</v>
      </c>
    </row>
    <row r="51" spans="1:11" ht="17.25" hidden="1" x14ac:dyDescent="0.25">
      <c r="A51" s="4"/>
      <c r="B51" s="5" t="s">
        <v>11</v>
      </c>
      <c r="C51" s="6"/>
      <c r="D51" s="6"/>
      <c r="E51" s="4"/>
      <c r="F51" s="4"/>
    </row>
    <row r="52" spans="1:11" ht="17.25" hidden="1" x14ac:dyDescent="0.25">
      <c r="A52" s="4"/>
      <c r="B52" s="5" t="s">
        <v>12</v>
      </c>
      <c r="C52" s="6"/>
      <c r="D52" s="6"/>
      <c r="E52" s="4"/>
      <c r="F52" s="4"/>
    </row>
    <row r="53" spans="1:11" ht="17.25" hidden="1" x14ac:dyDescent="0.25">
      <c r="A53" s="4"/>
      <c r="B53" s="5" t="s">
        <v>97</v>
      </c>
      <c r="C53" s="6"/>
      <c r="D53" s="6"/>
      <c r="E53" s="4"/>
      <c r="F53" s="4"/>
    </row>
    <row r="54" spans="1:11" s="13" customFormat="1" ht="18.75" customHeight="1" x14ac:dyDescent="0.25">
      <c r="A54" s="40" t="s">
        <v>71</v>
      </c>
      <c r="B54" s="12" t="s">
        <v>72</v>
      </c>
      <c r="C54" s="8">
        <f>C55+C56+C66</f>
        <v>3498</v>
      </c>
      <c r="D54" s="8">
        <f>D55+D56+D66</f>
        <v>232</v>
      </c>
      <c r="E54" s="9">
        <f>D54/(C54/4)</f>
        <v>0.26529445397369927</v>
      </c>
      <c r="F54" s="9" t="e">
        <f>D54/K54</f>
        <v>#DIV/0!</v>
      </c>
      <c r="I54" s="28"/>
      <c r="J54" s="28"/>
    </row>
    <row r="55" spans="1:11" ht="18.75" customHeight="1" x14ac:dyDescent="0.25">
      <c r="A55" s="40" t="s">
        <v>146</v>
      </c>
      <c r="B55" s="12" t="s">
        <v>70</v>
      </c>
      <c r="C55" s="8">
        <v>212</v>
      </c>
      <c r="D55" s="8">
        <v>18</v>
      </c>
      <c r="E55" s="9">
        <f t="shared" ref="E55" si="5">D55/(C55/4)</f>
        <v>0.33962264150943394</v>
      </c>
      <c r="F55" s="9">
        <f>D55/K55</f>
        <v>0.16666666666666666</v>
      </c>
      <c r="G55" s="1">
        <v>108</v>
      </c>
      <c r="K55" s="1">
        <v>108</v>
      </c>
    </row>
    <row r="56" spans="1:11" ht="18.75" customHeight="1" x14ac:dyDescent="0.25">
      <c r="A56" s="40" t="s">
        <v>73</v>
      </c>
      <c r="B56" s="12" t="s">
        <v>100</v>
      </c>
      <c r="C56" s="8">
        <f>SUM(C57:C65)</f>
        <v>1536</v>
      </c>
      <c r="D56" s="8">
        <f>SUM(D57:D65)</f>
        <v>88</v>
      </c>
      <c r="E56" s="9">
        <f t="shared" ref="E56:E66" si="6">D56/C56</f>
        <v>5.7291666666666664E-2</v>
      </c>
      <c r="F56" s="9" t="e">
        <f>D56/K56</f>
        <v>#DIV/0!</v>
      </c>
      <c r="G56" s="1">
        <v>271.46499999999997</v>
      </c>
    </row>
    <row r="57" spans="1:11" s="2" customFormat="1" ht="18.75" customHeight="1" x14ac:dyDescent="0.25">
      <c r="A57" s="7"/>
      <c r="B57" s="37" t="s">
        <v>87</v>
      </c>
      <c r="C57" s="6">
        <v>101</v>
      </c>
      <c r="D57" s="6">
        <v>3</v>
      </c>
      <c r="E57" s="10">
        <f t="shared" ref="E57:E72" si="7">D57/(C57/4)</f>
        <v>0.11881188118811881</v>
      </c>
      <c r="F57" s="10" t="e">
        <f>D57/K57</f>
        <v>#DIV/0!</v>
      </c>
      <c r="G57" s="2">
        <v>0</v>
      </c>
      <c r="H57" s="25">
        <v>974140</v>
      </c>
      <c r="I57" s="25"/>
      <c r="J57" s="25"/>
      <c r="K57" s="2">
        <v>0</v>
      </c>
    </row>
    <row r="58" spans="1:11" s="2" customFormat="1" ht="18.75" customHeight="1" x14ac:dyDescent="0.25">
      <c r="A58" s="7"/>
      <c r="B58" s="37" t="s">
        <v>76</v>
      </c>
      <c r="C58" s="6">
        <v>86</v>
      </c>
      <c r="D58" s="6">
        <v>3</v>
      </c>
      <c r="E58" s="10">
        <f t="shared" si="7"/>
        <v>0.13953488372093023</v>
      </c>
      <c r="F58" s="10" t="e">
        <f t="shared" ref="F58:F65" si="8">D58/K58</f>
        <v>#DIV/0!</v>
      </c>
      <c r="G58" s="2">
        <v>0</v>
      </c>
      <c r="H58" s="25">
        <v>0</v>
      </c>
      <c r="I58" s="25"/>
      <c r="J58" s="25"/>
      <c r="K58" s="2">
        <v>0</v>
      </c>
    </row>
    <row r="59" spans="1:11" s="2" customFormat="1" ht="18.75" customHeight="1" x14ac:dyDescent="0.25">
      <c r="A59" s="7"/>
      <c r="B59" s="37" t="s">
        <v>77</v>
      </c>
      <c r="C59" s="6">
        <v>86</v>
      </c>
      <c r="D59" s="6">
        <v>2</v>
      </c>
      <c r="E59" s="10">
        <f t="shared" si="7"/>
        <v>9.3023255813953487E-2</v>
      </c>
      <c r="F59" s="10" t="e">
        <f t="shared" si="8"/>
        <v>#DIV/0!</v>
      </c>
      <c r="G59" s="2">
        <v>0</v>
      </c>
      <c r="H59" s="25">
        <v>0</v>
      </c>
      <c r="I59" s="25"/>
      <c r="J59" s="25"/>
      <c r="K59" s="2">
        <v>0</v>
      </c>
    </row>
    <row r="60" spans="1:11" s="2" customFormat="1" ht="18.75" customHeight="1" x14ac:dyDescent="0.25">
      <c r="A60" s="7"/>
      <c r="B60" s="37" t="s">
        <v>78</v>
      </c>
      <c r="C60" s="6">
        <v>644</v>
      </c>
      <c r="D60" s="6">
        <v>50</v>
      </c>
      <c r="E60" s="10">
        <f t="shared" si="7"/>
        <v>0.3105590062111801</v>
      </c>
      <c r="F60" s="10">
        <f t="shared" si="8"/>
        <v>0.34965034965034963</v>
      </c>
      <c r="G60" s="2">
        <v>143</v>
      </c>
      <c r="H60" s="25">
        <v>50663958</v>
      </c>
      <c r="I60" s="25"/>
      <c r="J60" s="25"/>
      <c r="K60" s="2">
        <v>143</v>
      </c>
    </row>
    <row r="61" spans="1:11" s="2" customFormat="1" ht="31.5" x14ac:dyDescent="0.25">
      <c r="A61" s="7"/>
      <c r="B61" s="37" t="s">
        <v>88</v>
      </c>
      <c r="C61" s="6">
        <v>207</v>
      </c>
      <c r="D61" s="6">
        <v>16</v>
      </c>
      <c r="E61" s="10">
        <f t="shared" si="7"/>
        <v>0.30917874396135264</v>
      </c>
      <c r="F61" s="10">
        <f t="shared" si="8"/>
        <v>0.32653061224489793</v>
      </c>
      <c r="G61" s="2">
        <v>49</v>
      </c>
      <c r="H61" s="25">
        <v>21320200</v>
      </c>
      <c r="I61" s="25"/>
      <c r="J61" s="25"/>
      <c r="K61" s="2">
        <v>49</v>
      </c>
    </row>
    <row r="62" spans="1:11" s="2" customFormat="1" ht="16.5" customHeight="1" x14ac:dyDescent="0.25">
      <c r="A62" s="7"/>
      <c r="B62" s="37" t="s">
        <v>79</v>
      </c>
      <c r="C62" s="6">
        <v>44</v>
      </c>
      <c r="D62" s="6">
        <v>6</v>
      </c>
      <c r="E62" s="10">
        <f>D62/(C62/4)</f>
        <v>0.54545454545454541</v>
      </c>
      <c r="F62" s="10">
        <f>D62/K62</f>
        <v>0.6</v>
      </c>
      <c r="G62" s="2">
        <v>10.425000000000001</v>
      </c>
      <c r="H62" s="25">
        <v>0</v>
      </c>
      <c r="I62" s="25"/>
      <c r="J62" s="25"/>
      <c r="K62" s="2">
        <v>10</v>
      </c>
    </row>
    <row r="63" spans="1:11" s="2" customFormat="1" ht="16.5" customHeight="1" x14ac:dyDescent="0.25">
      <c r="A63" s="7"/>
      <c r="B63" s="37" t="s">
        <v>80</v>
      </c>
      <c r="C63" s="6">
        <v>46</v>
      </c>
      <c r="D63" s="6">
        <v>0</v>
      </c>
      <c r="E63" s="10">
        <f t="shared" si="7"/>
        <v>0</v>
      </c>
      <c r="F63" s="10">
        <f t="shared" si="8"/>
        <v>0</v>
      </c>
      <c r="G63" s="2">
        <v>7.65</v>
      </c>
      <c r="H63" s="25">
        <v>0</v>
      </c>
      <c r="I63" s="25"/>
      <c r="J63" s="25"/>
      <c r="K63" s="2">
        <v>8</v>
      </c>
    </row>
    <row r="64" spans="1:11" s="2" customFormat="1" ht="16.5" customHeight="1" x14ac:dyDescent="0.25">
      <c r="A64" s="7"/>
      <c r="B64" s="37" t="s">
        <v>81</v>
      </c>
      <c r="C64" s="6">
        <v>207</v>
      </c>
      <c r="D64" s="6">
        <v>5</v>
      </c>
      <c r="E64" s="10">
        <f t="shared" si="7"/>
        <v>9.6618357487922704E-2</v>
      </c>
      <c r="F64" s="10">
        <f t="shared" si="8"/>
        <v>9.4339622641509441E-2</v>
      </c>
      <c r="G64" s="2">
        <v>52.8</v>
      </c>
      <c r="H64" s="25">
        <v>10111951</v>
      </c>
      <c r="I64" s="25"/>
      <c r="J64" s="25"/>
      <c r="K64" s="2">
        <v>53</v>
      </c>
    </row>
    <row r="65" spans="1:11" s="2" customFormat="1" ht="16.5" customHeight="1" x14ac:dyDescent="0.25">
      <c r="A65" s="7"/>
      <c r="B65" s="37" t="s">
        <v>118</v>
      </c>
      <c r="C65" s="6">
        <v>115</v>
      </c>
      <c r="D65" s="6">
        <v>3</v>
      </c>
      <c r="E65" s="10">
        <f t="shared" si="7"/>
        <v>0.10434782608695652</v>
      </c>
      <c r="F65" s="10">
        <f t="shared" si="8"/>
        <v>0.33333333333333331</v>
      </c>
      <c r="G65" s="2">
        <v>8.59</v>
      </c>
      <c r="H65" s="25">
        <v>1093340</v>
      </c>
      <c r="I65" s="25"/>
      <c r="J65" s="25"/>
      <c r="K65" s="2">
        <v>9</v>
      </c>
    </row>
    <row r="66" spans="1:11" s="2" customFormat="1" ht="16.5" customHeight="1" x14ac:dyDescent="0.25">
      <c r="A66" s="40" t="s">
        <v>74</v>
      </c>
      <c r="B66" s="12" t="s">
        <v>67</v>
      </c>
      <c r="C66" s="8">
        <f>SUM(C67:C72)</f>
        <v>1750</v>
      </c>
      <c r="D66" s="8">
        <f>SUM(D67:D72)</f>
        <v>126</v>
      </c>
      <c r="E66" s="9">
        <f t="shared" si="6"/>
        <v>7.1999999999999995E-2</v>
      </c>
      <c r="F66" s="9">
        <f t="shared" ref="F66" si="9">D66/G66</f>
        <v>1.4482758620689655</v>
      </c>
      <c r="G66" s="1">
        <v>87</v>
      </c>
      <c r="I66" s="25"/>
      <c r="J66" s="25"/>
    </row>
    <row r="67" spans="1:11" s="2" customFormat="1" ht="16.5" customHeight="1" x14ac:dyDescent="0.25">
      <c r="A67" s="7"/>
      <c r="B67" s="37" t="s">
        <v>119</v>
      </c>
      <c r="C67" s="6">
        <v>1220</v>
      </c>
      <c r="D67" s="6">
        <v>30</v>
      </c>
      <c r="E67" s="10">
        <f t="shared" si="7"/>
        <v>9.8360655737704916E-2</v>
      </c>
      <c r="F67" s="10">
        <f>D67/K67</f>
        <v>0.11904761904761904</v>
      </c>
      <c r="G67" s="2">
        <v>251.6</v>
      </c>
      <c r="H67" s="25">
        <v>151686796</v>
      </c>
      <c r="I67" s="25"/>
      <c r="J67" s="25"/>
      <c r="K67" s="2">
        <v>252</v>
      </c>
    </row>
    <row r="68" spans="1:11" s="2" customFormat="1" ht="16.5" customHeight="1" x14ac:dyDescent="0.25">
      <c r="A68" s="7"/>
      <c r="B68" s="37" t="s">
        <v>98</v>
      </c>
      <c r="C68" s="6">
        <v>414</v>
      </c>
      <c r="D68" s="6">
        <v>61</v>
      </c>
      <c r="E68" s="10">
        <f t="shared" si="7"/>
        <v>0.58937198067632846</v>
      </c>
      <c r="F68" s="10">
        <f t="shared" ref="F68:F72" si="10">D68/K68</f>
        <v>0.75308641975308643</v>
      </c>
      <c r="G68" s="2">
        <v>81</v>
      </c>
      <c r="H68" s="25">
        <v>61262615</v>
      </c>
      <c r="I68" s="25"/>
      <c r="J68" s="25"/>
      <c r="K68" s="2">
        <v>81</v>
      </c>
    </row>
    <row r="69" spans="1:11" s="2" customFormat="1" ht="16.5" customHeight="1" x14ac:dyDescent="0.25">
      <c r="A69" s="7"/>
      <c r="B69" s="37" t="s">
        <v>82</v>
      </c>
      <c r="C69" s="6">
        <v>31</v>
      </c>
      <c r="D69" s="6">
        <v>0</v>
      </c>
      <c r="E69" s="10">
        <f t="shared" si="7"/>
        <v>0</v>
      </c>
      <c r="F69" s="10">
        <f>D69/K69</f>
        <v>0</v>
      </c>
      <c r="G69" s="2">
        <v>3</v>
      </c>
      <c r="I69" s="25"/>
      <c r="J69" s="25"/>
      <c r="K69" s="2">
        <v>3</v>
      </c>
    </row>
    <row r="70" spans="1:11" s="2" customFormat="1" ht="16.5" customHeight="1" x14ac:dyDescent="0.25">
      <c r="A70" s="7"/>
      <c r="B70" s="38" t="s">
        <v>84</v>
      </c>
      <c r="C70" s="6">
        <v>35</v>
      </c>
      <c r="D70" s="6">
        <v>12</v>
      </c>
      <c r="E70" s="10">
        <f t="shared" si="7"/>
        <v>1.3714285714285714</v>
      </c>
      <c r="F70" s="10">
        <f t="shared" si="10"/>
        <v>4</v>
      </c>
      <c r="G70" s="2">
        <v>3</v>
      </c>
      <c r="I70" s="25"/>
      <c r="J70" s="25"/>
      <c r="K70" s="2">
        <v>3</v>
      </c>
    </row>
    <row r="71" spans="1:11" s="2" customFormat="1" ht="16.5" customHeight="1" x14ac:dyDescent="0.25">
      <c r="A71" s="7"/>
      <c r="B71" s="37" t="s">
        <v>83</v>
      </c>
      <c r="C71" s="6">
        <v>10</v>
      </c>
      <c r="D71" s="6">
        <v>0</v>
      </c>
      <c r="E71" s="10">
        <f t="shared" si="7"/>
        <v>0</v>
      </c>
      <c r="F71" s="10" t="e">
        <f t="shared" si="10"/>
        <v>#DIV/0!</v>
      </c>
      <c r="G71" s="2">
        <v>0</v>
      </c>
      <c r="I71" s="25"/>
      <c r="J71" s="25"/>
      <c r="K71" s="2">
        <v>0</v>
      </c>
    </row>
    <row r="72" spans="1:11" s="2" customFormat="1" ht="16.5" customHeight="1" x14ac:dyDescent="0.25">
      <c r="A72" s="7"/>
      <c r="B72" s="37" t="s">
        <v>142</v>
      </c>
      <c r="C72" s="6">
        <v>40</v>
      </c>
      <c r="D72" s="6">
        <v>23</v>
      </c>
      <c r="E72" s="10">
        <f t="shared" si="7"/>
        <v>2.2999999999999998</v>
      </c>
      <c r="F72" s="10" t="e">
        <f t="shared" si="10"/>
        <v>#DIV/0!</v>
      </c>
      <c r="G72" s="2">
        <v>0</v>
      </c>
      <c r="I72" s="25"/>
      <c r="J72" s="25"/>
      <c r="K72" s="2">
        <v>0</v>
      </c>
    </row>
    <row r="73" spans="1:11" s="2" customFormat="1" ht="15.75" x14ac:dyDescent="0.25">
      <c r="A73" s="7" t="s">
        <v>75</v>
      </c>
      <c r="B73" s="5" t="s">
        <v>69</v>
      </c>
      <c r="C73" s="8"/>
      <c r="D73" s="8"/>
      <c r="E73" s="10"/>
      <c r="F73" s="10"/>
      <c r="G73" s="1"/>
      <c r="I73" s="25"/>
      <c r="J73" s="25"/>
    </row>
    <row r="74" spans="1:11" s="13" customFormat="1" ht="31.5" x14ac:dyDescent="0.25">
      <c r="A74" s="24" t="s">
        <v>26</v>
      </c>
      <c r="B74" s="12" t="s">
        <v>27</v>
      </c>
      <c r="C74" s="8">
        <f>C86+C126</f>
        <v>3509.2</v>
      </c>
      <c r="D74" s="8">
        <f>D86+D126</f>
        <v>803.15</v>
      </c>
      <c r="E74" s="9"/>
      <c r="F74" s="9"/>
      <c r="G74" s="39">
        <v>626.94399999999996</v>
      </c>
      <c r="I74" s="28"/>
      <c r="J74" s="28"/>
    </row>
    <row r="75" spans="1:11" ht="15.75" x14ac:dyDescent="0.25">
      <c r="A75" s="4">
        <v>1</v>
      </c>
      <c r="B75" s="5" t="s">
        <v>20</v>
      </c>
      <c r="C75" s="6"/>
      <c r="D75" s="6"/>
      <c r="E75" s="4"/>
      <c r="F75" s="4"/>
    </row>
    <row r="76" spans="1:11" ht="21.75" customHeight="1" x14ac:dyDescent="0.25">
      <c r="A76" s="4" t="s">
        <v>5</v>
      </c>
      <c r="B76" s="5" t="s">
        <v>21</v>
      </c>
      <c r="C76" s="6"/>
      <c r="D76" s="6"/>
      <c r="E76" s="4"/>
      <c r="F76" s="4"/>
    </row>
    <row r="77" spans="1:11" ht="31.5" x14ac:dyDescent="0.25">
      <c r="A77" s="4" t="s">
        <v>9</v>
      </c>
      <c r="B77" s="5" t="s">
        <v>22</v>
      </c>
      <c r="C77" s="6"/>
      <c r="D77" s="6"/>
      <c r="E77" s="4"/>
      <c r="F77" s="4"/>
    </row>
    <row r="78" spans="1:11" ht="21" customHeight="1" x14ac:dyDescent="0.25">
      <c r="A78" s="4">
        <v>2</v>
      </c>
      <c r="B78" s="5" t="s">
        <v>28</v>
      </c>
      <c r="C78" s="6"/>
      <c r="D78" s="6"/>
      <c r="E78" s="4"/>
      <c r="F78" s="4"/>
    </row>
    <row r="79" spans="1:11" ht="31.5" x14ac:dyDescent="0.25">
      <c r="A79" s="4" t="s">
        <v>14</v>
      </c>
      <c r="B79" s="5" t="s">
        <v>29</v>
      </c>
      <c r="C79" s="6"/>
      <c r="D79" s="6"/>
      <c r="E79" s="4"/>
      <c r="F79" s="4"/>
    </row>
    <row r="80" spans="1:11" ht="31.5" x14ac:dyDescent="0.25">
      <c r="A80" s="4"/>
      <c r="B80" s="11" t="s">
        <v>30</v>
      </c>
      <c r="C80" s="6"/>
      <c r="D80" s="6"/>
      <c r="E80" s="4"/>
      <c r="F80" s="4"/>
    </row>
    <row r="81" spans="1:11" ht="31.5" x14ac:dyDescent="0.25">
      <c r="A81" s="4"/>
      <c r="B81" s="11" t="s">
        <v>31</v>
      </c>
      <c r="C81" s="6"/>
      <c r="D81" s="6"/>
      <c r="E81" s="4"/>
      <c r="F81" s="4"/>
    </row>
    <row r="82" spans="1:11" ht="31.5" x14ac:dyDescent="0.25">
      <c r="A82" s="4"/>
      <c r="B82" s="11" t="s">
        <v>32</v>
      </c>
      <c r="C82" s="6"/>
      <c r="D82" s="6"/>
      <c r="E82" s="4"/>
      <c r="F82" s="4"/>
    </row>
    <row r="83" spans="1:11" ht="31.5" x14ac:dyDescent="0.25">
      <c r="A83" s="4" t="s">
        <v>19</v>
      </c>
      <c r="B83" s="5" t="s">
        <v>33</v>
      </c>
      <c r="C83" s="6"/>
      <c r="D83" s="6"/>
      <c r="E83" s="4"/>
      <c r="F83" s="4"/>
    </row>
    <row r="84" spans="1:11" ht="31.5" x14ac:dyDescent="0.25">
      <c r="A84" s="4" t="s">
        <v>34</v>
      </c>
      <c r="B84" s="5" t="s">
        <v>18</v>
      </c>
      <c r="C84" s="6"/>
      <c r="D84" s="6"/>
      <c r="E84" s="4"/>
      <c r="F84" s="4"/>
    </row>
    <row r="85" spans="1:11" s="13" customFormat="1" ht="31.5" x14ac:dyDescent="0.25">
      <c r="A85" s="24">
        <v>3</v>
      </c>
      <c r="B85" s="12" t="s">
        <v>35</v>
      </c>
      <c r="C85" s="8">
        <f>C86+C126</f>
        <v>3509.2</v>
      </c>
      <c r="D85" s="8">
        <f>D86+D126</f>
        <v>803.15</v>
      </c>
      <c r="E85" s="24"/>
      <c r="F85" s="24"/>
      <c r="I85" s="28"/>
      <c r="J85" s="28"/>
    </row>
    <row r="86" spans="1:11" s="13" customFormat="1" ht="32.25" customHeight="1" x14ac:dyDescent="0.25">
      <c r="A86" s="24" t="s">
        <v>24</v>
      </c>
      <c r="B86" s="12" t="s">
        <v>16</v>
      </c>
      <c r="C86" s="8">
        <f>C87+C115</f>
        <v>3232.2</v>
      </c>
      <c r="D86" s="8">
        <f>D87+D115</f>
        <v>739</v>
      </c>
      <c r="E86" s="9"/>
      <c r="F86" s="9"/>
      <c r="G86" s="13">
        <v>480.584</v>
      </c>
      <c r="I86" s="28"/>
      <c r="J86" s="28"/>
      <c r="K86" s="1" t="s">
        <v>149</v>
      </c>
    </row>
    <row r="87" spans="1:11" s="13" customFormat="1" ht="19.5" customHeight="1" x14ac:dyDescent="0.25">
      <c r="A87" s="24"/>
      <c r="B87" s="12" t="s">
        <v>143</v>
      </c>
      <c r="C87" s="8">
        <f>SUM(C88:C113)</f>
        <v>2004</v>
      </c>
      <c r="D87" s="8">
        <f>SUM(D88:D114)</f>
        <v>552</v>
      </c>
      <c r="E87" s="9"/>
      <c r="F87" s="9"/>
      <c r="I87" s="28"/>
      <c r="J87" s="28"/>
    </row>
    <row r="88" spans="1:11" ht="17.25" customHeight="1" x14ac:dyDescent="0.25">
      <c r="A88" s="14">
        <v>6001</v>
      </c>
      <c r="B88" s="15" t="s">
        <v>121</v>
      </c>
      <c r="C88" s="6">
        <v>633</v>
      </c>
      <c r="D88" s="6">
        <v>180</v>
      </c>
      <c r="E88" s="10">
        <f t="shared" ref="E88:E127" si="11">D88/(C88/4)</f>
        <v>1.1374407582938388</v>
      </c>
      <c r="F88" s="10">
        <f>D88/K88</f>
        <v>1.0909090909090908</v>
      </c>
      <c r="G88" s="1">
        <v>170.8</v>
      </c>
      <c r="H88" s="1">
        <v>6001</v>
      </c>
      <c r="I88" s="27">
        <v>632.78</v>
      </c>
      <c r="K88" s="1">
        <v>165</v>
      </c>
    </row>
    <row r="89" spans="1:11" ht="17.25" customHeight="1" x14ac:dyDescent="0.25">
      <c r="A89" s="14">
        <v>6101</v>
      </c>
      <c r="B89" s="15" t="s">
        <v>101</v>
      </c>
      <c r="C89" s="6">
        <v>14</v>
      </c>
      <c r="D89" s="6">
        <v>4</v>
      </c>
      <c r="E89" s="10">
        <f t="shared" si="11"/>
        <v>1.1428571428571428</v>
      </c>
      <c r="F89" s="10">
        <f t="shared" ref="F89:F125" si="12">D89/K89</f>
        <v>1</v>
      </c>
      <c r="G89" s="1">
        <v>5</v>
      </c>
      <c r="H89" s="1">
        <v>6101</v>
      </c>
      <c r="I89" s="27">
        <v>13.8</v>
      </c>
      <c r="K89" s="1">
        <v>4</v>
      </c>
    </row>
    <row r="90" spans="1:11" ht="17.25" customHeight="1" x14ac:dyDescent="0.25">
      <c r="A90" s="14">
        <v>6105</v>
      </c>
      <c r="B90" s="15" t="s">
        <v>102</v>
      </c>
      <c r="C90" s="6">
        <v>143</v>
      </c>
      <c r="D90" s="6">
        <v>0</v>
      </c>
      <c r="E90" s="10">
        <f t="shared" si="11"/>
        <v>0</v>
      </c>
      <c r="F90" s="10">
        <f t="shared" si="12"/>
        <v>0</v>
      </c>
      <c r="G90" s="1">
        <v>24</v>
      </c>
      <c r="K90" s="1">
        <v>48</v>
      </c>
    </row>
    <row r="91" spans="1:11" ht="17.25" customHeight="1" x14ac:dyDescent="0.25">
      <c r="A91" s="14">
        <v>6112</v>
      </c>
      <c r="B91" s="15" t="s">
        <v>103</v>
      </c>
      <c r="C91" s="6">
        <v>222</v>
      </c>
      <c r="D91" s="6">
        <v>62</v>
      </c>
      <c r="E91" s="10">
        <f t="shared" si="11"/>
        <v>1.117117117117117</v>
      </c>
      <c r="F91" s="10">
        <f t="shared" si="12"/>
        <v>0.9538461538461539</v>
      </c>
      <c r="G91" s="1">
        <v>63</v>
      </c>
      <c r="H91" s="1">
        <v>6112</v>
      </c>
      <c r="I91" s="27">
        <v>221.5</v>
      </c>
      <c r="K91" s="1">
        <v>65</v>
      </c>
    </row>
    <row r="92" spans="1:11" ht="17.25" customHeight="1" x14ac:dyDescent="0.25">
      <c r="A92" s="14">
        <v>6115</v>
      </c>
      <c r="B92" s="16" t="s">
        <v>104</v>
      </c>
      <c r="C92" s="6">
        <v>56</v>
      </c>
      <c r="D92" s="6">
        <v>15</v>
      </c>
      <c r="E92" s="10">
        <f t="shared" si="11"/>
        <v>1.0714285714285714</v>
      </c>
      <c r="F92" s="10">
        <f t="shared" si="12"/>
        <v>1.25</v>
      </c>
      <c r="G92" s="1">
        <v>13</v>
      </c>
      <c r="H92" s="1">
        <v>6115</v>
      </c>
      <c r="I92" s="27">
        <v>55.6</v>
      </c>
      <c r="K92" s="1">
        <v>12</v>
      </c>
    </row>
    <row r="93" spans="1:11" ht="17.25" customHeight="1" x14ac:dyDescent="0.25">
      <c r="A93" s="14">
        <v>6116</v>
      </c>
      <c r="B93" s="15" t="s">
        <v>116</v>
      </c>
      <c r="C93" s="6">
        <v>183</v>
      </c>
      <c r="D93" s="6">
        <v>56</v>
      </c>
      <c r="E93" s="10">
        <f t="shared" si="11"/>
        <v>1.2240437158469946</v>
      </c>
      <c r="F93" s="10" t="e">
        <f t="shared" si="12"/>
        <v>#DIV/0!</v>
      </c>
      <c r="K93" s="1">
        <v>0</v>
      </c>
    </row>
    <row r="94" spans="1:11" ht="17.25" customHeight="1" x14ac:dyDescent="0.25">
      <c r="A94" s="14">
        <v>6301</v>
      </c>
      <c r="B94" s="15" t="s">
        <v>105</v>
      </c>
      <c r="C94" s="6">
        <v>123</v>
      </c>
      <c r="D94" s="6">
        <v>35</v>
      </c>
      <c r="E94" s="10">
        <f t="shared" si="11"/>
        <v>1.1382113821138211</v>
      </c>
      <c r="F94" s="10">
        <f t="shared" si="12"/>
        <v>0.79545454545454541</v>
      </c>
      <c r="G94" s="1">
        <v>46.8</v>
      </c>
      <c r="H94" s="1">
        <v>6116</v>
      </c>
      <c r="I94" s="27">
        <v>183</v>
      </c>
      <c r="K94" s="1">
        <v>44</v>
      </c>
    </row>
    <row r="95" spans="1:11" ht="17.25" customHeight="1" x14ac:dyDescent="0.25">
      <c r="A95" s="14">
        <v>6302</v>
      </c>
      <c r="B95" s="15" t="s">
        <v>106</v>
      </c>
      <c r="C95" s="6">
        <v>21</v>
      </c>
      <c r="D95" s="6">
        <v>6</v>
      </c>
      <c r="E95" s="10">
        <f t="shared" si="11"/>
        <v>1.1428571428571428</v>
      </c>
      <c r="F95" s="10">
        <f t="shared" si="12"/>
        <v>0.75</v>
      </c>
      <c r="G95" s="1">
        <v>8</v>
      </c>
      <c r="K95" s="1">
        <v>8</v>
      </c>
    </row>
    <row r="96" spans="1:11" ht="17.25" customHeight="1" x14ac:dyDescent="0.25">
      <c r="A96" s="14">
        <v>6303</v>
      </c>
      <c r="B96" s="15" t="s">
        <v>107</v>
      </c>
      <c r="C96" s="6">
        <v>14</v>
      </c>
      <c r="D96" s="6">
        <v>4</v>
      </c>
      <c r="E96" s="10">
        <f t="shared" si="11"/>
        <v>1.1428571428571428</v>
      </c>
      <c r="F96" s="10">
        <f t="shared" si="12"/>
        <v>0.8</v>
      </c>
      <c r="G96" s="1">
        <v>4.9000000000000004</v>
      </c>
      <c r="K96" s="1">
        <v>5</v>
      </c>
    </row>
    <row r="97" spans="1:11" ht="17.25" customHeight="1" x14ac:dyDescent="0.25">
      <c r="A97" s="14">
        <v>6304</v>
      </c>
      <c r="B97" s="15" t="s">
        <v>108</v>
      </c>
      <c r="C97" s="6">
        <v>7</v>
      </c>
      <c r="D97" s="6">
        <v>2</v>
      </c>
      <c r="E97" s="10">
        <f t="shared" si="11"/>
        <v>1.1428571428571428</v>
      </c>
      <c r="F97" s="10">
        <f t="shared" si="12"/>
        <v>1</v>
      </c>
      <c r="G97" s="1">
        <v>2.5</v>
      </c>
      <c r="K97" s="1">
        <v>2</v>
      </c>
    </row>
    <row r="98" spans="1:11" ht="17.25" customHeight="1" x14ac:dyDescent="0.25">
      <c r="A98" s="17">
        <v>6449</v>
      </c>
      <c r="B98" s="18" t="s">
        <v>109</v>
      </c>
      <c r="C98" s="6">
        <v>143</v>
      </c>
      <c r="D98" s="6">
        <v>39</v>
      </c>
      <c r="E98" s="10">
        <f t="shared" si="11"/>
        <v>1.0909090909090908</v>
      </c>
      <c r="F98" s="10">
        <f t="shared" si="12"/>
        <v>0.17488789237668162</v>
      </c>
      <c r="G98" s="1">
        <v>45.5</v>
      </c>
      <c r="K98" s="1">
        <v>223</v>
      </c>
    </row>
    <row r="99" spans="1:11" ht="17.25" customHeight="1" x14ac:dyDescent="0.25">
      <c r="A99" s="14">
        <v>6501</v>
      </c>
      <c r="B99" s="15" t="s">
        <v>110</v>
      </c>
      <c r="C99" s="6">
        <v>60</v>
      </c>
      <c r="D99" s="6">
        <v>7</v>
      </c>
      <c r="E99" s="10">
        <f t="shared" si="11"/>
        <v>0.46666666666666667</v>
      </c>
      <c r="F99" s="10">
        <f t="shared" si="12"/>
        <v>0.58333333333333337</v>
      </c>
      <c r="G99" s="1">
        <v>4.8</v>
      </c>
      <c r="K99" s="1">
        <v>12</v>
      </c>
    </row>
    <row r="100" spans="1:11" ht="17.25" customHeight="1" x14ac:dyDescent="0.25">
      <c r="A100" s="14">
        <v>6502</v>
      </c>
      <c r="B100" s="15" t="s">
        <v>111</v>
      </c>
      <c r="C100" s="6">
        <v>50</v>
      </c>
      <c r="D100" s="6">
        <v>16</v>
      </c>
      <c r="E100" s="10">
        <f t="shared" si="11"/>
        <v>1.28</v>
      </c>
      <c r="F100" s="10">
        <f t="shared" si="12"/>
        <v>0.84210526315789469</v>
      </c>
      <c r="G100" s="1">
        <v>7.4</v>
      </c>
      <c r="I100" s="27">
        <v>164.9</v>
      </c>
      <c r="K100" s="1">
        <v>19</v>
      </c>
    </row>
    <row r="101" spans="1:11" ht="17.25" customHeight="1" x14ac:dyDescent="0.25">
      <c r="A101" s="14">
        <v>6551</v>
      </c>
      <c r="B101" s="15" t="s">
        <v>112</v>
      </c>
      <c r="C101" s="6">
        <v>60</v>
      </c>
      <c r="D101" s="6">
        <v>7</v>
      </c>
      <c r="E101" s="10">
        <f t="shared" si="11"/>
        <v>0.46666666666666667</v>
      </c>
      <c r="F101" s="10">
        <f t="shared" si="12"/>
        <v>0.33333333333333331</v>
      </c>
      <c r="G101" s="1">
        <v>0</v>
      </c>
      <c r="H101" s="1">
        <v>6303</v>
      </c>
      <c r="I101" s="27">
        <v>14</v>
      </c>
      <c r="K101" s="1">
        <v>21</v>
      </c>
    </row>
    <row r="102" spans="1:11" ht="31.5" x14ac:dyDescent="0.25">
      <c r="A102" s="14">
        <v>6552</v>
      </c>
      <c r="B102" s="15" t="s">
        <v>113</v>
      </c>
      <c r="C102" s="6">
        <v>20</v>
      </c>
      <c r="D102" s="6">
        <v>1</v>
      </c>
      <c r="E102" s="10">
        <f t="shared" si="11"/>
        <v>0.2</v>
      </c>
      <c r="F102" s="10" t="e">
        <f t="shared" si="12"/>
        <v>#DIV/0!</v>
      </c>
      <c r="G102" s="1">
        <v>0</v>
      </c>
      <c r="H102" s="1">
        <v>6304</v>
      </c>
      <c r="I102" s="27">
        <v>7</v>
      </c>
      <c r="K102" s="1">
        <v>0</v>
      </c>
    </row>
    <row r="103" spans="1:11" ht="16.5" customHeight="1" x14ac:dyDescent="0.25">
      <c r="A103" s="14">
        <v>6601</v>
      </c>
      <c r="B103" s="15" t="s">
        <v>114</v>
      </c>
      <c r="C103" s="6">
        <v>8</v>
      </c>
      <c r="D103" s="6">
        <v>1</v>
      </c>
      <c r="E103" s="10">
        <f t="shared" si="11"/>
        <v>0.5</v>
      </c>
      <c r="F103" s="10">
        <f t="shared" si="12"/>
        <v>1</v>
      </c>
      <c r="G103" s="1">
        <v>0.68400000000000005</v>
      </c>
      <c r="H103" s="1">
        <v>6449</v>
      </c>
      <c r="I103" s="27">
        <v>142.80000000000001</v>
      </c>
      <c r="K103" s="1">
        <v>1</v>
      </c>
    </row>
    <row r="104" spans="1:11" ht="16.5" customHeight="1" x14ac:dyDescent="0.25">
      <c r="A104" s="14">
        <v>6618</v>
      </c>
      <c r="B104" s="15" t="s">
        <v>150</v>
      </c>
      <c r="C104" s="6"/>
      <c r="D104" s="6">
        <v>5</v>
      </c>
      <c r="E104" s="10"/>
      <c r="F104" s="10">
        <f t="shared" si="12"/>
        <v>1</v>
      </c>
      <c r="K104" s="1">
        <v>5</v>
      </c>
    </row>
    <row r="105" spans="1:11" ht="16.5" customHeight="1" x14ac:dyDescent="0.25">
      <c r="A105" s="14">
        <v>6704</v>
      </c>
      <c r="B105" s="15" t="s">
        <v>115</v>
      </c>
      <c r="C105" s="6">
        <v>21</v>
      </c>
      <c r="D105" s="6">
        <v>6</v>
      </c>
      <c r="E105" s="10">
        <f t="shared" si="11"/>
        <v>1.1428571428571428</v>
      </c>
      <c r="F105" s="10">
        <f t="shared" si="12"/>
        <v>0.54545454545454541</v>
      </c>
      <c r="G105" s="1">
        <v>0</v>
      </c>
      <c r="H105" s="1">
        <v>6502</v>
      </c>
      <c r="I105" s="27">
        <v>50</v>
      </c>
      <c r="K105" s="1">
        <v>11</v>
      </c>
    </row>
    <row r="106" spans="1:11" ht="16.5" customHeight="1" x14ac:dyDescent="0.25">
      <c r="A106" s="14">
        <v>6757</v>
      </c>
      <c r="B106" s="15" t="s">
        <v>123</v>
      </c>
      <c r="C106" s="6">
        <v>180</v>
      </c>
      <c r="D106" s="6">
        <v>26</v>
      </c>
      <c r="E106" s="10">
        <f t="shared" si="11"/>
        <v>0.57777777777777772</v>
      </c>
      <c r="F106" s="10" t="e">
        <f t="shared" si="12"/>
        <v>#DIV/0!</v>
      </c>
      <c r="G106" s="1">
        <v>5</v>
      </c>
      <c r="H106" s="1">
        <v>6504</v>
      </c>
      <c r="K106" s="1">
        <v>0</v>
      </c>
    </row>
    <row r="107" spans="1:11" ht="16.5" customHeight="1" x14ac:dyDescent="0.25">
      <c r="A107" s="14">
        <v>6799</v>
      </c>
      <c r="B107" s="15" t="s">
        <v>156</v>
      </c>
      <c r="C107" s="6"/>
      <c r="D107" s="6">
        <v>29</v>
      </c>
      <c r="E107" s="10" t="e">
        <f t="shared" ref="E107:E112" si="13">D107/(C107/4)</f>
        <v>#DIV/0!</v>
      </c>
      <c r="F107" s="10" t="e">
        <f t="shared" ref="F107:F112" si="14">D107/K107</f>
        <v>#DIV/0!</v>
      </c>
    </row>
    <row r="108" spans="1:11" ht="16.5" customHeight="1" x14ac:dyDescent="0.25">
      <c r="A108" s="14">
        <v>6907</v>
      </c>
      <c r="B108" s="15" t="s">
        <v>157</v>
      </c>
      <c r="C108" s="6"/>
      <c r="D108" s="6">
        <v>5</v>
      </c>
      <c r="E108" s="10" t="e">
        <f t="shared" si="13"/>
        <v>#DIV/0!</v>
      </c>
      <c r="F108" s="10" t="e">
        <f t="shared" si="14"/>
        <v>#DIV/0!</v>
      </c>
    </row>
    <row r="109" spans="1:11" ht="16.5" customHeight="1" x14ac:dyDescent="0.25">
      <c r="A109" s="14">
        <v>6912</v>
      </c>
      <c r="B109" s="15" t="s">
        <v>158</v>
      </c>
      <c r="C109" s="6"/>
      <c r="D109" s="6">
        <v>1</v>
      </c>
      <c r="E109" s="10" t="e">
        <f t="shared" si="13"/>
        <v>#DIV/0!</v>
      </c>
      <c r="F109" s="10" t="e">
        <f t="shared" si="14"/>
        <v>#DIV/0!</v>
      </c>
    </row>
    <row r="110" spans="1:11" ht="16.5" customHeight="1" x14ac:dyDescent="0.25">
      <c r="A110" s="14">
        <v>6921</v>
      </c>
      <c r="B110" s="15" t="s">
        <v>159</v>
      </c>
      <c r="C110" s="6"/>
      <c r="D110" s="6">
        <v>14</v>
      </c>
      <c r="E110" s="10" t="e">
        <f t="shared" si="13"/>
        <v>#DIV/0!</v>
      </c>
      <c r="F110" s="10" t="e">
        <f t="shared" si="14"/>
        <v>#DIV/0!</v>
      </c>
    </row>
    <row r="111" spans="1:11" ht="16.5" customHeight="1" x14ac:dyDescent="0.25">
      <c r="A111" s="14">
        <v>7001</v>
      </c>
      <c r="B111" s="15" t="s">
        <v>160</v>
      </c>
      <c r="C111" s="6"/>
      <c r="D111" s="6">
        <v>21</v>
      </c>
      <c r="E111" s="10" t="e">
        <f t="shared" si="13"/>
        <v>#DIV/0!</v>
      </c>
      <c r="F111" s="10" t="e">
        <f t="shared" si="14"/>
        <v>#DIV/0!</v>
      </c>
    </row>
    <row r="112" spans="1:11" ht="31.5" x14ac:dyDescent="0.25">
      <c r="A112" s="14">
        <v>7012</v>
      </c>
      <c r="B112" s="15" t="s">
        <v>161</v>
      </c>
      <c r="C112" s="6"/>
      <c r="D112" s="6">
        <v>2</v>
      </c>
      <c r="E112" s="10" t="e">
        <f t="shared" si="13"/>
        <v>#DIV/0!</v>
      </c>
      <c r="F112" s="10">
        <f t="shared" si="14"/>
        <v>1</v>
      </c>
      <c r="K112" s="1">
        <v>2</v>
      </c>
    </row>
    <row r="113" spans="1:11" ht="31.5" x14ac:dyDescent="0.25">
      <c r="A113" s="14">
        <v>7049</v>
      </c>
      <c r="B113" s="15" t="s">
        <v>122</v>
      </c>
      <c r="C113" s="6">
        <v>46</v>
      </c>
      <c r="D113" s="6">
        <v>0</v>
      </c>
      <c r="E113" s="10">
        <f t="shared" si="11"/>
        <v>0</v>
      </c>
      <c r="F113" s="10">
        <f t="shared" si="12"/>
        <v>0</v>
      </c>
      <c r="G113" s="1">
        <v>18.2</v>
      </c>
      <c r="H113" s="1">
        <v>6608</v>
      </c>
      <c r="I113" s="27">
        <v>30</v>
      </c>
      <c r="K113" s="1">
        <v>9</v>
      </c>
    </row>
    <row r="114" spans="1:11" ht="20.25" customHeight="1" x14ac:dyDescent="0.25">
      <c r="A114" s="14">
        <v>7799</v>
      </c>
      <c r="B114" s="15" t="s">
        <v>162</v>
      </c>
      <c r="C114" s="6"/>
      <c r="D114" s="6">
        <v>8</v>
      </c>
      <c r="E114" s="10"/>
      <c r="F114" s="10"/>
    </row>
    <row r="115" spans="1:11" s="13" customFormat="1" ht="15.75" x14ac:dyDescent="0.25">
      <c r="A115" s="33"/>
      <c r="B115" s="12" t="s">
        <v>144</v>
      </c>
      <c r="C115" s="8">
        <f>SUM(C116:C125)</f>
        <v>1228.2</v>
      </c>
      <c r="D115" s="8">
        <f>SUM(D116:D125)</f>
        <v>187</v>
      </c>
      <c r="E115" s="9"/>
      <c r="F115" s="9"/>
      <c r="I115" s="28"/>
      <c r="J115" s="28"/>
    </row>
    <row r="116" spans="1:11" ht="18" customHeight="1" x14ac:dyDescent="0.25">
      <c r="A116" s="14">
        <v>6001</v>
      </c>
      <c r="B116" s="15" t="s">
        <v>121</v>
      </c>
      <c r="C116" s="6">
        <v>146</v>
      </c>
      <c r="D116" s="6">
        <v>42</v>
      </c>
      <c r="E116" s="10">
        <f t="shared" si="11"/>
        <v>1.1506849315068493</v>
      </c>
      <c r="F116" s="10" t="e">
        <f t="shared" si="12"/>
        <v>#DIV/0!</v>
      </c>
      <c r="H116" s="43">
        <v>6001</v>
      </c>
      <c r="I116" s="27">
        <v>37363200</v>
      </c>
      <c r="K116" s="27">
        <f>J116/1000000</f>
        <v>0</v>
      </c>
    </row>
    <row r="117" spans="1:11" ht="18" customHeight="1" x14ac:dyDescent="0.25">
      <c r="A117" s="14">
        <v>6101</v>
      </c>
      <c r="B117" s="15" t="s">
        <v>101</v>
      </c>
      <c r="C117" s="6">
        <v>3</v>
      </c>
      <c r="D117" s="6">
        <v>1</v>
      </c>
      <c r="E117" s="10">
        <f t="shared" si="11"/>
        <v>1.3333333333333333</v>
      </c>
      <c r="F117" s="10" t="e">
        <f t="shared" si="12"/>
        <v>#DIV/0!</v>
      </c>
      <c r="H117" s="43">
        <v>6101</v>
      </c>
      <c r="I117" s="27">
        <v>798000</v>
      </c>
      <c r="K117" s="27">
        <f t="shared" ref="K117:K124" si="15">J117/1000000</f>
        <v>0</v>
      </c>
    </row>
    <row r="118" spans="1:11" ht="18" customHeight="1" x14ac:dyDescent="0.25">
      <c r="A118" s="14">
        <v>6112</v>
      </c>
      <c r="B118" s="15" t="s">
        <v>103</v>
      </c>
      <c r="C118" s="6">
        <v>51</v>
      </c>
      <c r="D118" s="6">
        <v>14</v>
      </c>
      <c r="E118" s="10">
        <f t="shared" si="11"/>
        <v>1.0980392156862746</v>
      </c>
      <c r="F118" s="10" t="e">
        <f t="shared" si="12"/>
        <v>#DIV/0!</v>
      </c>
      <c r="H118" s="43">
        <v>6112</v>
      </c>
      <c r="I118" s="27">
        <v>13720980</v>
      </c>
      <c r="K118" s="27">
        <f t="shared" si="15"/>
        <v>0</v>
      </c>
    </row>
    <row r="119" spans="1:11" ht="18" customHeight="1" x14ac:dyDescent="0.25">
      <c r="A119" s="14">
        <v>6115</v>
      </c>
      <c r="B119" s="16" t="s">
        <v>104</v>
      </c>
      <c r="C119" s="6">
        <v>13</v>
      </c>
      <c r="D119" s="6">
        <v>3</v>
      </c>
      <c r="E119" s="10">
        <f t="shared" si="11"/>
        <v>0.92307692307692313</v>
      </c>
      <c r="F119" s="10" t="e">
        <f t="shared" si="12"/>
        <v>#DIV/0!</v>
      </c>
      <c r="H119" s="43">
        <v>6115</v>
      </c>
      <c r="I119" s="27">
        <v>3251500</v>
      </c>
      <c r="K119" s="27">
        <f t="shared" si="15"/>
        <v>0</v>
      </c>
    </row>
    <row r="120" spans="1:11" ht="18" customHeight="1" x14ac:dyDescent="0.25">
      <c r="A120" s="14">
        <v>6116</v>
      </c>
      <c r="B120" s="15" t="s">
        <v>116</v>
      </c>
      <c r="C120" s="6">
        <v>42</v>
      </c>
      <c r="D120" s="6">
        <v>13</v>
      </c>
      <c r="E120" s="10">
        <f t="shared" si="11"/>
        <v>1.2380952380952381</v>
      </c>
      <c r="F120" s="10" t="e">
        <f t="shared" si="12"/>
        <v>#DIV/0!</v>
      </c>
      <c r="H120" s="43">
        <v>6116</v>
      </c>
      <c r="I120" s="27">
        <v>12740700</v>
      </c>
      <c r="K120" s="27">
        <f t="shared" si="15"/>
        <v>0</v>
      </c>
    </row>
    <row r="121" spans="1:11" ht="18" customHeight="1" x14ac:dyDescent="0.25">
      <c r="A121" s="14">
        <v>6301</v>
      </c>
      <c r="B121" s="15" t="s">
        <v>105</v>
      </c>
      <c r="C121" s="6">
        <v>39.300000000000004</v>
      </c>
      <c r="D121" s="6">
        <v>8</v>
      </c>
      <c r="E121" s="10">
        <f t="shared" si="11"/>
        <v>0.81424936386768443</v>
      </c>
      <c r="F121" s="10" t="e">
        <f t="shared" si="12"/>
        <v>#DIV/0!</v>
      </c>
      <c r="H121" s="43">
        <v>6301</v>
      </c>
      <c r="I121" s="27">
        <v>7247223</v>
      </c>
      <c r="K121" s="27">
        <f t="shared" si="15"/>
        <v>0</v>
      </c>
    </row>
    <row r="122" spans="1:11" ht="18" customHeight="1" x14ac:dyDescent="0.25">
      <c r="A122" s="14">
        <v>6302</v>
      </c>
      <c r="B122" s="15" t="s">
        <v>106</v>
      </c>
      <c r="C122" s="6">
        <v>6.1</v>
      </c>
      <c r="D122" s="6">
        <v>1</v>
      </c>
      <c r="E122" s="10">
        <f t="shared" si="11"/>
        <v>0.65573770491803285</v>
      </c>
      <c r="F122" s="10" t="e">
        <f t="shared" si="12"/>
        <v>#DIV/0!</v>
      </c>
      <c r="H122" s="43">
        <v>6302</v>
      </c>
      <c r="I122" s="27">
        <v>1242381</v>
      </c>
      <c r="K122" s="27">
        <f t="shared" si="15"/>
        <v>0</v>
      </c>
    </row>
    <row r="123" spans="1:11" ht="18" customHeight="1" x14ac:dyDescent="0.25">
      <c r="A123" s="14">
        <v>6303</v>
      </c>
      <c r="B123" s="15" t="s">
        <v>107</v>
      </c>
      <c r="C123" s="6">
        <v>3.2</v>
      </c>
      <c r="D123" s="6">
        <v>1</v>
      </c>
      <c r="E123" s="10">
        <f t="shared" si="11"/>
        <v>1.25</v>
      </c>
      <c r="F123" s="10" t="e">
        <f t="shared" si="12"/>
        <v>#DIV/0!</v>
      </c>
      <c r="H123" s="43">
        <v>6303</v>
      </c>
      <c r="I123" s="27">
        <v>828253</v>
      </c>
      <c r="K123" s="27">
        <f t="shared" si="15"/>
        <v>0</v>
      </c>
    </row>
    <row r="124" spans="1:11" ht="18" customHeight="1" x14ac:dyDescent="0.25">
      <c r="A124" s="14">
        <v>6304</v>
      </c>
      <c r="B124" s="15" t="s">
        <v>108</v>
      </c>
      <c r="C124" s="6">
        <v>1.6</v>
      </c>
      <c r="D124" s="6">
        <v>1</v>
      </c>
      <c r="E124" s="10">
        <f t="shared" si="11"/>
        <v>2.5</v>
      </c>
      <c r="F124" s="10" t="e">
        <f t="shared" si="12"/>
        <v>#DIV/0!</v>
      </c>
      <c r="H124" s="43">
        <v>6304</v>
      </c>
      <c r="I124" s="27">
        <v>380123</v>
      </c>
      <c r="K124" s="27">
        <f t="shared" si="15"/>
        <v>0</v>
      </c>
    </row>
    <row r="125" spans="1:11" ht="18" customHeight="1" x14ac:dyDescent="0.25">
      <c r="A125" s="17">
        <v>6449</v>
      </c>
      <c r="B125" s="18" t="s">
        <v>109</v>
      </c>
      <c r="C125" s="6">
        <v>923</v>
      </c>
      <c r="D125" s="6">
        <v>103</v>
      </c>
      <c r="E125" s="10">
        <f t="shared" si="11"/>
        <v>0.44637053087757311</v>
      </c>
      <c r="F125" s="10">
        <f t="shared" si="12"/>
        <v>0.59537572254335258</v>
      </c>
      <c r="H125" s="43">
        <v>6449</v>
      </c>
      <c r="I125" s="27">
        <v>216091627</v>
      </c>
      <c r="K125" s="27">
        <v>173</v>
      </c>
    </row>
    <row r="126" spans="1:11" s="13" customFormat="1" ht="30.75" customHeight="1" x14ac:dyDescent="0.25">
      <c r="A126" s="24" t="s">
        <v>25</v>
      </c>
      <c r="B126" s="12" t="s">
        <v>18</v>
      </c>
      <c r="C126" s="8">
        <f>C127</f>
        <v>277</v>
      </c>
      <c r="D126" s="8">
        <f>D127+D154</f>
        <v>64.150000000000006</v>
      </c>
      <c r="E126" s="10"/>
      <c r="F126" s="10"/>
      <c r="G126" s="13">
        <v>146.36000000000001</v>
      </c>
      <c r="I126" s="28">
        <v>96</v>
      </c>
      <c r="J126" s="28"/>
      <c r="K126" s="28">
        <v>0</v>
      </c>
    </row>
    <row r="127" spans="1:11" ht="19.5" customHeight="1" x14ac:dyDescent="0.25">
      <c r="A127" s="17">
        <v>6449</v>
      </c>
      <c r="B127" s="18" t="s">
        <v>109</v>
      </c>
      <c r="C127" s="6">
        <v>277</v>
      </c>
      <c r="D127" s="6">
        <v>48.4</v>
      </c>
      <c r="E127" s="10">
        <f t="shared" si="11"/>
        <v>0.69891696750902521</v>
      </c>
      <c r="F127" s="10">
        <f>D127/K127</f>
        <v>1.0999999999999999</v>
      </c>
      <c r="G127" s="1">
        <v>76.900000000000006</v>
      </c>
      <c r="H127" s="1">
        <v>7049</v>
      </c>
      <c r="I127" s="27">
        <v>46</v>
      </c>
      <c r="K127" s="27">
        <v>44</v>
      </c>
    </row>
    <row r="128" spans="1:11" ht="31.5" hidden="1" x14ac:dyDescent="0.25">
      <c r="A128" s="4">
        <v>4</v>
      </c>
      <c r="B128" s="5" t="s">
        <v>36</v>
      </c>
      <c r="C128" s="6"/>
      <c r="D128" s="6"/>
      <c r="E128" s="4"/>
      <c r="F128" s="10" t="e">
        <f t="shared" ref="F128:F154" si="16">D128/K128</f>
        <v>#DIV/0!</v>
      </c>
      <c r="G128" s="1">
        <f>239.1+37.5</f>
        <v>276.60000000000002</v>
      </c>
      <c r="H128" s="1">
        <v>7049</v>
      </c>
      <c r="K128" s="27"/>
    </row>
    <row r="129" spans="1:18" ht="15.75" hidden="1" x14ac:dyDescent="0.25">
      <c r="A129" s="4" t="s">
        <v>37</v>
      </c>
      <c r="B129" s="5" t="s">
        <v>16</v>
      </c>
      <c r="C129" s="6"/>
      <c r="D129" s="6"/>
      <c r="E129" s="4"/>
      <c r="F129" s="10" t="e">
        <f t="shared" si="16"/>
        <v>#DIV/0!</v>
      </c>
      <c r="H129" s="1">
        <v>7952</v>
      </c>
      <c r="K129" s="27"/>
    </row>
    <row r="130" spans="1:18" ht="31.5" hidden="1" x14ac:dyDescent="0.25">
      <c r="A130" s="4" t="s">
        <v>38</v>
      </c>
      <c r="B130" s="5" t="s">
        <v>18</v>
      </c>
      <c r="C130" s="6"/>
      <c r="D130" s="6"/>
      <c r="E130" s="4"/>
      <c r="F130" s="10" t="e">
        <f t="shared" si="16"/>
        <v>#DIV/0!</v>
      </c>
      <c r="H130" s="1">
        <v>7953</v>
      </c>
      <c r="K130" s="27"/>
    </row>
    <row r="131" spans="1:18" ht="15.75" hidden="1" x14ac:dyDescent="0.25">
      <c r="A131" s="4">
        <v>5</v>
      </c>
      <c r="B131" s="5" t="s">
        <v>39</v>
      </c>
      <c r="C131" s="6"/>
      <c r="D131" s="6"/>
      <c r="E131" s="4"/>
      <c r="F131" s="10" t="e">
        <f t="shared" si="16"/>
        <v>#DIV/0!</v>
      </c>
      <c r="H131" s="1">
        <v>6912</v>
      </c>
      <c r="K131" s="27"/>
    </row>
    <row r="132" spans="1:18" ht="15.75" hidden="1" x14ac:dyDescent="0.25">
      <c r="A132" s="4" t="s">
        <v>40</v>
      </c>
      <c r="B132" s="5" t="s">
        <v>16</v>
      </c>
      <c r="C132" s="6"/>
      <c r="D132" s="6"/>
      <c r="E132" s="4"/>
      <c r="F132" s="10" t="e">
        <f t="shared" si="16"/>
        <v>#DIV/0!</v>
      </c>
      <c r="H132" s="1">
        <v>6913</v>
      </c>
      <c r="K132" s="27"/>
    </row>
    <row r="133" spans="1:18" ht="31.5" hidden="1" x14ac:dyDescent="0.25">
      <c r="A133" s="4" t="s">
        <v>41</v>
      </c>
      <c r="B133" s="5" t="s">
        <v>18</v>
      </c>
      <c r="C133" s="6"/>
      <c r="D133" s="6"/>
      <c r="E133" s="4"/>
      <c r="F133" s="10" t="e">
        <f t="shared" si="16"/>
        <v>#DIV/0!</v>
      </c>
      <c r="H133" s="1">
        <v>6921</v>
      </c>
      <c r="K133" s="27"/>
    </row>
    <row r="134" spans="1:18" ht="15.75" hidden="1" x14ac:dyDescent="0.25">
      <c r="A134" s="4">
        <v>6</v>
      </c>
      <c r="B134" s="5" t="s">
        <v>42</v>
      </c>
      <c r="C134" s="6"/>
      <c r="D134" s="6"/>
      <c r="E134" s="4"/>
      <c r="F134" s="10" t="e">
        <f t="shared" si="16"/>
        <v>#DIV/0!</v>
      </c>
      <c r="H134" s="1">
        <v>6949</v>
      </c>
      <c r="K134" s="27"/>
    </row>
    <row r="135" spans="1:18" ht="15.75" hidden="1" x14ac:dyDescent="0.25">
      <c r="A135" s="4" t="s">
        <v>43</v>
      </c>
      <c r="B135" s="5" t="s">
        <v>16</v>
      </c>
      <c r="C135" s="6"/>
      <c r="D135" s="6"/>
      <c r="E135" s="4"/>
      <c r="F135" s="10" t="e">
        <f t="shared" si="16"/>
        <v>#DIV/0!</v>
      </c>
      <c r="I135" s="27">
        <v>0</v>
      </c>
      <c r="K135" s="27">
        <v>0</v>
      </c>
    </row>
    <row r="136" spans="1:18" ht="31.5" hidden="1" x14ac:dyDescent="0.25">
      <c r="A136" s="4" t="s">
        <v>44</v>
      </c>
      <c r="B136" s="5" t="s">
        <v>18</v>
      </c>
      <c r="C136" s="6"/>
      <c r="D136" s="6"/>
      <c r="E136" s="4"/>
      <c r="F136" s="10" t="e">
        <f t="shared" si="16"/>
        <v>#DIV/0!</v>
      </c>
      <c r="H136" s="1">
        <v>6954</v>
      </c>
      <c r="K136" s="27"/>
    </row>
    <row r="137" spans="1:18" s="31" customFormat="1" ht="31.5" hidden="1" x14ac:dyDescent="0.25">
      <c r="A137" s="4">
        <v>7</v>
      </c>
      <c r="B137" s="5" t="s">
        <v>45</v>
      </c>
      <c r="C137" s="6"/>
      <c r="D137" s="6"/>
      <c r="E137" s="4"/>
      <c r="F137" s="10" t="e">
        <f t="shared" si="16"/>
        <v>#DIV/0!</v>
      </c>
      <c r="G137" s="1"/>
      <c r="H137" s="1">
        <v>6955</v>
      </c>
      <c r="I137" s="27"/>
      <c r="J137" s="27"/>
      <c r="K137" s="27"/>
      <c r="L137" s="1"/>
      <c r="M137" s="1"/>
      <c r="N137" s="1"/>
      <c r="O137" s="1"/>
      <c r="P137" s="1"/>
      <c r="Q137" s="1"/>
      <c r="R137" s="1"/>
    </row>
    <row r="138" spans="1:18" s="31" customFormat="1" ht="15.75" hidden="1" x14ac:dyDescent="0.25">
      <c r="A138" s="4" t="s">
        <v>46</v>
      </c>
      <c r="B138" s="5" t="s">
        <v>16</v>
      </c>
      <c r="C138" s="6"/>
      <c r="D138" s="6"/>
      <c r="E138" s="4"/>
      <c r="F138" s="10" t="e">
        <f t="shared" si="16"/>
        <v>#DIV/0!</v>
      </c>
      <c r="G138" s="1"/>
      <c r="H138" s="1">
        <v>6956</v>
      </c>
      <c r="I138" s="27"/>
      <c r="J138" s="27"/>
      <c r="K138" s="27"/>
      <c r="L138" s="1"/>
      <c r="M138" s="1"/>
      <c r="N138" s="1"/>
      <c r="O138" s="1"/>
      <c r="P138" s="1"/>
      <c r="Q138" s="1"/>
      <c r="R138" s="1"/>
    </row>
    <row r="139" spans="1:18" s="31" customFormat="1" ht="31.5" hidden="1" x14ac:dyDescent="0.25">
      <c r="A139" s="4" t="s">
        <v>47</v>
      </c>
      <c r="B139" s="5" t="s">
        <v>18</v>
      </c>
      <c r="C139" s="6"/>
      <c r="D139" s="6"/>
      <c r="E139" s="4"/>
      <c r="F139" s="10" t="e">
        <f t="shared" si="16"/>
        <v>#DIV/0!</v>
      </c>
      <c r="G139" s="1"/>
      <c r="H139" s="1">
        <v>6999</v>
      </c>
      <c r="I139" s="27"/>
      <c r="J139" s="27"/>
      <c r="K139" s="27"/>
      <c r="L139" s="1"/>
      <c r="M139" s="1"/>
      <c r="N139" s="1"/>
      <c r="O139" s="1"/>
      <c r="P139" s="1"/>
      <c r="Q139" s="1"/>
      <c r="R139" s="1"/>
    </row>
    <row r="140" spans="1:18" s="31" customFormat="1" ht="15.75" hidden="1" x14ac:dyDescent="0.25">
      <c r="A140" s="4">
        <v>8</v>
      </c>
      <c r="B140" s="5" t="s">
        <v>48</v>
      </c>
      <c r="C140" s="6"/>
      <c r="D140" s="6"/>
      <c r="E140" s="4"/>
      <c r="F140" s="10" t="e">
        <f t="shared" si="16"/>
        <v>#DIV/0!</v>
      </c>
      <c r="G140" s="1"/>
      <c r="H140" s="1"/>
      <c r="I140" s="27">
        <v>0</v>
      </c>
      <c r="J140" s="27"/>
      <c r="K140" s="27">
        <v>0</v>
      </c>
      <c r="L140" s="1"/>
      <c r="M140" s="1"/>
      <c r="N140" s="1"/>
      <c r="O140" s="1"/>
      <c r="P140" s="1"/>
      <c r="Q140" s="1"/>
      <c r="R140" s="1"/>
    </row>
    <row r="141" spans="1:18" s="31" customFormat="1" ht="15.75" hidden="1" x14ac:dyDescent="0.25">
      <c r="A141" s="4" t="s">
        <v>49</v>
      </c>
      <c r="B141" s="5" t="s">
        <v>16</v>
      </c>
      <c r="C141" s="6"/>
      <c r="D141" s="6"/>
      <c r="E141" s="4"/>
      <c r="F141" s="10" t="e">
        <f t="shared" si="16"/>
        <v>#DIV/0!</v>
      </c>
      <c r="G141" s="1"/>
      <c r="H141" s="1">
        <v>7001</v>
      </c>
      <c r="I141" s="27"/>
      <c r="J141" s="27"/>
      <c r="K141" s="27"/>
      <c r="L141" s="1"/>
      <c r="M141" s="1"/>
      <c r="N141" s="1"/>
      <c r="O141" s="1"/>
      <c r="P141" s="1"/>
      <c r="Q141" s="1"/>
      <c r="R141" s="1"/>
    </row>
    <row r="142" spans="1:18" s="31" customFormat="1" ht="31.5" hidden="1" x14ac:dyDescent="0.25">
      <c r="A142" s="4" t="s">
        <v>50</v>
      </c>
      <c r="B142" s="5" t="s">
        <v>18</v>
      </c>
      <c r="C142" s="6"/>
      <c r="D142" s="6"/>
      <c r="E142" s="4"/>
      <c r="F142" s="10" t="e">
        <f t="shared" si="16"/>
        <v>#DIV/0!</v>
      </c>
      <c r="G142" s="1"/>
      <c r="H142" s="1">
        <v>7004</v>
      </c>
      <c r="I142" s="27"/>
      <c r="J142" s="27"/>
      <c r="K142" s="27"/>
      <c r="L142" s="1"/>
      <c r="M142" s="1"/>
      <c r="N142" s="1"/>
      <c r="O142" s="1"/>
      <c r="P142" s="1"/>
      <c r="Q142" s="1"/>
      <c r="R142" s="1"/>
    </row>
    <row r="143" spans="1:18" s="31" customFormat="1" ht="31.5" hidden="1" x14ac:dyDescent="0.25">
      <c r="A143" s="4">
        <v>9</v>
      </c>
      <c r="B143" s="5" t="s">
        <v>51</v>
      </c>
      <c r="C143" s="6"/>
      <c r="D143" s="6"/>
      <c r="E143" s="4"/>
      <c r="F143" s="10" t="e">
        <f t="shared" si="16"/>
        <v>#DIV/0!</v>
      </c>
      <c r="G143" s="1"/>
      <c r="H143" s="1">
        <v>7012</v>
      </c>
      <c r="I143" s="27"/>
      <c r="J143" s="27"/>
      <c r="K143" s="27"/>
      <c r="L143" s="1"/>
      <c r="M143" s="1"/>
      <c r="N143" s="1"/>
      <c r="O143" s="1"/>
      <c r="P143" s="1"/>
      <c r="Q143" s="1"/>
      <c r="R143" s="1"/>
    </row>
    <row r="144" spans="1:18" s="31" customFormat="1" ht="15.75" hidden="1" x14ac:dyDescent="0.25">
      <c r="A144" s="4" t="s">
        <v>52</v>
      </c>
      <c r="B144" s="5" t="s">
        <v>16</v>
      </c>
      <c r="C144" s="6"/>
      <c r="D144" s="6"/>
      <c r="E144" s="4"/>
      <c r="F144" s="10" t="e">
        <f t="shared" si="16"/>
        <v>#DIV/0!</v>
      </c>
      <c r="G144" s="1"/>
      <c r="H144" s="1">
        <v>7049</v>
      </c>
      <c r="I144" s="27"/>
      <c r="J144" s="27"/>
      <c r="K144" s="27"/>
      <c r="L144" s="1"/>
      <c r="M144" s="1"/>
      <c r="N144" s="1"/>
      <c r="O144" s="1"/>
      <c r="P144" s="1"/>
      <c r="Q144" s="1"/>
      <c r="R144" s="1"/>
    </row>
    <row r="145" spans="1:18" s="31" customFormat="1" ht="31.5" hidden="1" x14ac:dyDescent="0.25">
      <c r="A145" s="4" t="s">
        <v>53</v>
      </c>
      <c r="B145" s="5" t="s">
        <v>18</v>
      </c>
      <c r="C145" s="6"/>
      <c r="D145" s="6"/>
      <c r="E145" s="4"/>
      <c r="F145" s="10" t="e">
        <f t="shared" si="16"/>
        <v>#DIV/0!</v>
      </c>
      <c r="G145" s="1"/>
      <c r="H145" s="1">
        <v>7049</v>
      </c>
      <c r="I145" s="27"/>
      <c r="J145" s="27"/>
      <c r="K145" s="27"/>
      <c r="L145" s="1"/>
      <c r="M145" s="1"/>
      <c r="N145" s="1"/>
      <c r="O145" s="1"/>
      <c r="P145" s="1"/>
      <c r="Q145" s="1"/>
      <c r="R145" s="1"/>
    </row>
    <row r="146" spans="1:18" s="31" customFormat="1" ht="15.75" hidden="1" x14ac:dyDescent="0.25">
      <c r="A146" s="4">
        <v>10</v>
      </c>
      <c r="B146" s="5" t="s">
        <v>54</v>
      </c>
      <c r="C146" s="6"/>
      <c r="D146" s="6"/>
      <c r="E146" s="4"/>
      <c r="F146" s="10" t="e">
        <f t="shared" si="16"/>
        <v>#DIV/0!</v>
      </c>
      <c r="G146" s="1"/>
      <c r="H146" s="1">
        <v>7952</v>
      </c>
      <c r="I146" s="27"/>
      <c r="J146" s="27"/>
      <c r="K146" s="27"/>
      <c r="L146" s="1"/>
      <c r="M146" s="1"/>
      <c r="N146" s="1"/>
      <c r="O146" s="1"/>
      <c r="P146" s="1"/>
      <c r="Q146" s="1"/>
      <c r="R146" s="1"/>
    </row>
    <row r="147" spans="1:18" s="31" customFormat="1" ht="15.75" hidden="1" x14ac:dyDescent="0.25">
      <c r="A147" s="4" t="s">
        <v>55</v>
      </c>
      <c r="B147" s="5" t="s">
        <v>16</v>
      </c>
      <c r="C147" s="6"/>
      <c r="D147" s="6"/>
      <c r="E147" s="4"/>
      <c r="F147" s="10" t="e">
        <f t="shared" si="16"/>
        <v>#DIV/0!</v>
      </c>
      <c r="G147" s="1"/>
      <c r="H147" s="1">
        <v>7953</v>
      </c>
      <c r="I147" s="27"/>
      <c r="J147" s="27"/>
      <c r="K147" s="27"/>
      <c r="L147" s="1"/>
      <c r="M147" s="1"/>
      <c r="N147" s="1"/>
      <c r="O147" s="1"/>
      <c r="P147" s="1"/>
      <c r="Q147" s="1"/>
      <c r="R147" s="1"/>
    </row>
    <row r="148" spans="1:18" s="31" customFormat="1" ht="31.5" hidden="1" x14ac:dyDescent="0.25">
      <c r="A148" s="4" t="s">
        <v>56</v>
      </c>
      <c r="B148" s="5" t="s">
        <v>18</v>
      </c>
      <c r="C148" s="6"/>
      <c r="D148" s="6"/>
      <c r="E148" s="4"/>
      <c r="F148" s="10" t="e">
        <f t="shared" si="16"/>
        <v>#DIV/0!</v>
      </c>
      <c r="G148" s="1"/>
      <c r="H148" s="1"/>
      <c r="I148" s="27"/>
      <c r="J148" s="27"/>
      <c r="K148" s="27"/>
      <c r="L148" s="1"/>
      <c r="M148" s="1"/>
      <c r="N148" s="1"/>
      <c r="O148" s="1"/>
      <c r="P148" s="1"/>
      <c r="Q148" s="1"/>
      <c r="R148" s="1"/>
    </row>
    <row r="149" spans="1:18" s="31" customFormat="1" ht="15.75" hidden="1" x14ac:dyDescent="0.25">
      <c r="A149" s="4">
        <v>11</v>
      </c>
      <c r="B149" s="5" t="s">
        <v>57</v>
      </c>
      <c r="C149" s="6"/>
      <c r="D149" s="6"/>
      <c r="E149" s="4"/>
      <c r="F149" s="10" t="e">
        <f t="shared" si="16"/>
        <v>#DIV/0!</v>
      </c>
      <c r="G149" s="1"/>
      <c r="H149" s="1"/>
      <c r="I149" s="27"/>
      <c r="J149" s="27"/>
      <c r="K149" s="27"/>
      <c r="L149" s="1"/>
      <c r="M149" s="1"/>
      <c r="N149" s="1"/>
      <c r="O149" s="1"/>
      <c r="P149" s="1"/>
      <c r="Q149" s="1"/>
      <c r="R149" s="1"/>
    </row>
    <row r="150" spans="1:18" s="31" customFormat="1" ht="31.5" hidden="1" x14ac:dyDescent="0.25">
      <c r="A150" s="4">
        <v>1</v>
      </c>
      <c r="B150" s="5" t="s">
        <v>58</v>
      </c>
      <c r="C150" s="6"/>
      <c r="D150" s="6"/>
      <c r="E150" s="4"/>
      <c r="F150" s="10" t="e">
        <f t="shared" si="16"/>
        <v>#DIV/0!</v>
      </c>
      <c r="G150" s="1"/>
      <c r="H150" s="1"/>
      <c r="I150" s="27"/>
      <c r="J150" s="27"/>
      <c r="K150" s="27"/>
      <c r="L150" s="1"/>
      <c r="M150" s="1"/>
      <c r="N150" s="1"/>
      <c r="O150" s="1"/>
      <c r="P150" s="1"/>
      <c r="Q150" s="1"/>
      <c r="R150" s="1"/>
    </row>
    <row r="151" spans="1:18" s="31" customFormat="1" ht="31.5" hidden="1" x14ac:dyDescent="0.25">
      <c r="A151" s="4"/>
      <c r="B151" s="11" t="s">
        <v>59</v>
      </c>
      <c r="C151" s="6"/>
      <c r="D151" s="6"/>
      <c r="E151" s="4"/>
      <c r="F151" s="10" t="e">
        <f t="shared" si="16"/>
        <v>#DIV/0!</v>
      </c>
      <c r="G151" s="1"/>
      <c r="H151" s="1"/>
      <c r="I151" s="27"/>
      <c r="J151" s="27"/>
      <c r="K151" s="27"/>
      <c r="L151" s="1"/>
      <c r="M151" s="1"/>
      <c r="N151" s="1"/>
      <c r="O151" s="1"/>
      <c r="P151" s="1"/>
      <c r="Q151" s="1"/>
      <c r="R151" s="1"/>
    </row>
    <row r="152" spans="1:18" s="31" customFormat="1" ht="15.75" hidden="1" x14ac:dyDescent="0.25">
      <c r="A152" s="4">
        <v>2</v>
      </c>
      <c r="B152" s="5" t="s">
        <v>57</v>
      </c>
      <c r="C152" s="6"/>
      <c r="D152" s="6"/>
      <c r="E152" s="4"/>
      <c r="F152" s="10" t="e">
        <f t="shared" si="16"/>
        <v>#DIV/0!</v>
      </c>
      <c r="G152" s="1"/>
      <c r="H152" s="1"/>
      <c r="I152" s="27"/>
      <c r="J152" s="27"/>
      <c r="K152" s="27"/>
      <c r="L152" s="1"/>
      <c r="M152" s="1"/>
      <c r="N152" s="1"/>
      <c r="O152" s="1"/>
      <c r="P152" s="1"/>
      <c r="Q152" s="1"/>
      <c r="R152" s="1"/>
    </row>
    <row r="153" spans="1:18" ht="31.5" hidden="1" x14ac:dyDescent="0.25">
      <c r="A153" s="4"/>
      <c r="B153" s="11" t="s">
        <v>60</v>
      </c>
      <c r="C153" s="6"/>
      <c r="D153" s="6"/>
      <c r="E153" s="4"/>
      <c r="F153" s="10" t="e">
        <f t="shared" si="16"/>
        <v>#DIV/0!</v>
      </c>
      <c r="K153" s="27"/>
    </row>
    <row r="154" spans="1:18" ht="18.75" customHeight="1" x14ac:dyDescent="0.25">
      <c r="A154" s="17">
        <v>7001</v>
      </c>
      <c r="B154" s="18" t="s">
        <v>109</v>
      </c>
      <c r="C154" s="6">
        <v>0</v>
      </c>
      <c r="D154" s="6">
        <v>15.75</v>
      </c>
      <c r="E154" s="10" t="e">
        <f t="shared" ref="E154" si="17">D154/(C154/4)</f>
        <v>#DIV/0!</v>
      </c>
      <c r="F154" s="10" t="e">
        <f t="shared" si="16"/>
        <v>#DIV/0!</v>
      </c>
      <c r="G154" s="1">
        <v>76.900000000000006</v>
      </c>
      <c r="H154" s="1">
        <v>7049</v>
      </c>
      <c r="I154" s="27">
        <v>46</v>
      </c>
      <c r="K154" s="27">
        <v>0</v>
      </c>
    </row>
    <row r="155" spans="1:18" ht="15.75" x14ac:dyDescent="0.25">
      <c r="A155" s="2"/>
      <c r="B155" s="20"/>
      <c r="C155" s="2"/>
      <c r="D155" s="2"/>
      <c r="E155" s="2"/>
      <c r="F155" s="2"/>
    </row>
    <row r="156" spans="1:18" s="31" customFormat="1" ht="15.75" x14ac:dyDescent="0.25">
      <c r="A156" s="49"/>
      <c r="B156" s="34"/>
      <c r="C156" s="23"/>
      <c r="D156" s="50" t="s">
        <v>152</v>
      </c>
      <c r="E156" s="50"/>
      <c r="F156" s="50"/>
      <c r="I156" s="35"/>
      <c r="J156" s="35"/>
    </row>
    <row r="157" spans="1:18" s="31" customFormat="1" ht="15.75" x14ac:dyDescent="0.25">
      <c r="A157" s="49"/>
      <c r="B157" s="36" t="s">
        <v>86</v>
      </c>
      <c r="C157" s="23"/>
      <c r="D157" s="51" t="s">
        <v>117</v>
      </c>
      <c r="E157" s="51"/>
      <c r="F157" s="51"/>
      <c r="I157" s="35"/>
      <c r="J157" s="35"/>
    </row>
    <row r="158" spans="1:18" s="31" customFormat="1" ht="15.75" x14ac:dyDescent="0.25">
      <c r="A158" s="23"/>
      <c r="B158" s="36"/>
      <c r="C158" s="23"/>
      <c r="D158" s="23"/>
      <c r="E158" s="23"/>
      <c r="F158" s="23"/>
      <c r="I158" s="35"/>
      <c r="J158" s="35"/>
    </row>
    <row r="159" spans="1:18" s="31" customFormat="1" x14ac:dyDescent="0.25">
      <c r="B159" s="36"/>
      <c r="I159" s="35"/>
      <c r="J159" s="35"/>
    </row>
    <row r="160" spans="1:18" s="31" customFormat="1" x14ac:dyDescent="0.25">
      <c r="B160" s="36"/>
      <c r="I160" s="35"/>
      <c r="J160" s="35"/>
    </row>
    <row r="161" spans="2:10" s="31" customFormat="1" x14ac:dyDescent="0.25">
      <c r="B161" s="36"/>
      <c r="I161" s="35"/>
      <c r="J161" s="35"/>
    </row>
    <row r="162" spans="2:10" s="31" customFormat="1" x14ac:dyDescent="0.25">
      <c r="B162" s="36" t="s">
        <v>151</v>
      </c>
      <c r="E162" s="36" t="s">
        <v>85</v>
      </c>
      <c r="I162" s="35"/>
      <c r="J162" s="35"/>
    </row>
  </sheetData>
  <mergeCells count="13">
    <mergeCell ref="A156:A157"/>
    <mergeCell ref="D156:F156"/>
    <mergeCell ref="D157:F157"/>
    <mergeCell ref="A1:F1"/>
    <mergeCell ref="A2:C2"/>
    <mergeCell ref="A3:B3"/>
    <mergeCell ref="A4:F4"/>
    <mergeCell ref="A5:F5"/>
    <mergeCell ref="A7:A8"/>
    <mergeCell ref="B7:B8"/>
    <mergeCell ref="C7:C8"/>
    <mergeCell ref="D7:D8"/>
    <mergeCell ref="E7:F7"/>
  </mergeCells>
  <pageMargins left="0.7" right="0.35" top="0.39" bottom="0.35" header="0.05" footer="0.05"/>
  <pageSetup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5"/>
  <sheetViews>
    <sheetView tabSelected="1" topLeftCell="A70" workbookViewId="0">
      <selection activeCell="D150" sqref="D150:F150"/>
    </sheetView>
  </sheetViews>
  <sheetFormatPr defaultRowHeight="15" x14ac:dyDescent="0.25"/>
  <cols>
    <col min="1" max="1" width="9.140625" style="1"/>
    <col min="2" max="2" width="29.28515625" style="19" customWidth="1"/>
    <col min="3" max="3" width="12.28515625" style="1" customWidth="1"/>
    <col min="4" max="4" width="13.42578125" style="1" customWidth="1"/>
    <col min="5" max="5" width="14.7109375" style="1" customWidth="1"/>
    <col min="6" max="6" width="14.5703125" style="1" customWidth="1"/>
    <col min="7" max="7" width="9" style="1" hidden="1" customWidth="1"/>
    <col min="8" max="8" width="9.140625" style="31" customWidth="1"/>
    <col min="9" max="11" width="9.140625" style="1" customWidth="1"/>
    <col min="12" max="16384" width="9.140625" style="1"/>
  </cols>
  <sheetData>
    <row r="1" spans="1:7" ht="15.75" x14ac:dyDescent="0.25">
      <c r="A1" s="50" t="s">
        <v>89</v>
      </c>
      <c r="B1" s="50"/>
      <c r="C1" s="50"/>
      <c r="D1" s="50"/>
      <c r="E1" s="50"/>
      <c r="F1" s="50"/>
    </row>
    <row r="2" spans="1:7" ht="15.75" x14ac:dyDescent="0.25">
      <c r="A2" s="52" t="s">
        <v>124</v>
      </c>
      <c r="B2" s="52"/>
      <c r="C2" s="52"/>
      <c r="D2" s="2"/>
      <c r="E2" s="2"/>
      <c r="F2" s="2"/>
    </row>
    <row r="3" spans="1:7" ht="15.75" x14ac:dyDescent="0.25">
      <c r="A3" s="52" t="s">
        <v>90</v>
      </c>
      <c r="B3" s="52"/>
      <c r="C3" s="2"/>
      <c r="D3" s="2"/>
      <c r="E3" s="2"/>
      <c r="F3" s="2"/>
    </row>
    <row r="4" spans="1:7" ht="15.75" x14ac:dyDescent="0.25">
      <c r="A4" s="53" t="s">
        <v>174</v>
      </c>
      <c r="B4" s="53"/>
      <c r="C4" s="53"/>
      <c r="D4" s="53"/>
      <c r="E4" s="53"/>
      <c r="F4" s="53"/>
    </row>
    <row r="5" spans="1:7" ht="15.75" x14ac:dyDescent="0.25">
      <c r="A5" s="54" t="s">
        <v>91</v>
      </c>
      <c r="B5" s="54"/>
      <c r="C5" s="54"/>
      <c r="D5" s="54"/>
      <c r="E5" s="54"/>
      <c r="F5" s="54"/>
    </row>
    <row r="6" spans="1:7" ht="15.75" x14ac:dyDescent="0.25">
      <c r="B6" s="20"/>
      <c r="C6" s="2"/>
      <c r="D6" s="2"/>
      <c r="E6" s="2"/>
      <c r="F6" s="3" t="s">
        <v>92</v>
      </c>
    </row>
    <row r="7" spans="1:7" ht="15.75" x14ac:dyDescent="0.25">
      <c r="A7" s="55" t="s">
        <v>0</v>
      </c>
      <c r="B7" s="55" t="s">
        <v>1</v>
      </c>
      <c r="C7" s="55" t="s">
        <v>93</v>
      </c>
      <c r="D7" s="55" t="s">
        <v>120</v>
      </c>
      <c r="E7" s="55" t="s">
        <v>94</v>
      </c>
      <c r="F7" s="55"/>
    </row>
    <row r="8" spans="1:7" ht="31.5" x14ac:dyDescent="0.25">
      <c r="A8" s="55"/>
      <c r="B8" s="55"/>
      <c r="C8" s="55"/>
      <c r="D8" s="55"/>
      <c r="E8" s="22" t="s">
        <v>95</v>
      </c>
      <c r="F8" s="22" t="s">
        <v>96</v>
      </c>
    </row>
    <row r="9" spans="1:7" ht="31.5" x14ac:dyDescent="0.25">
      <c r="A9" s="4" t="s">
        <v>2</v>
      </c>
      <c r="B9" s="5" t="s">
        <v>3</v>
      </c>
      <c r="C9" s="6"/>
      <c r="D9" s="6"/>
      <c r="E9" s="4"/>
      <c r="F9" s="4"/>
    </row>
    <row r="10" spans="1:7" ht="15.75" x14ac:dyDescent="0.25">
      <c r="A10" s="4">
        <v>1</v>
      </c>
      <c r="B10" s="5" t="s">
        <v>4</v>
      </c>
      <c r="C10" s="6"/>
      <c r="D10" s="6"/>
      <c r="E10" s="4"/>
      <c r="F10" s="4"/>
    </row>
    <row r="11" spans="1:7" ht="15.75" x14ac:dyDescent="0.25">
      <c r="A11" s="4" t="s">
        <v>5</v>
      </c>
      <c r="B11" s="5" t="s">
        <v>6</v>
      </c>
      <c r="C11" s="6"/>
      <c r="D11" s="6"/>
      <c r="E11" s="4"/>
      <c r="F11" s="4"/>
    </row>
    <row r="12" spans="1:7" ht="15.75" hidden="1" x14ac:dyDescent="0.25">
      <c r="A12" s="4"/>
      <c r="B12" s="5" t="s">
        <v>7</v>
      </c>
      <c r="C12" s="6"/>
      <c r="D12" s="6"/>
      <c r="E12" s="4"/>
      <c r="F12" s="4"/>
    </row>
    <row r="13" spans="1:7" ht="15.75" hidden="1" x14ac:dyDescent="0.25">
      <c r="A13" s="4"/>
      <c r="B13" s="5" t="s">
        <v>8</v>
      </c>
      <c r="C13" s="6"/>
      <c r="D13" s="6"/>
      <c r="E13" s="4"/>
      <c r="F13" s="4"/>
    </row>
    <row r="14" spans="1:7" ht="15.75" hidden="1" x14ac:dyDescent="0.25">
      <c r="A14" s="4"/>
      <c r="B14" s="5" t="s">
        <v>97</v>
      </c>
      <c r="C14" s="6"/>
      <c r="D14" s="6"/>
      <c r="E14" s="4"/>
      <c r="F14" s="4"/>
    </row>
    <row r="15" spans="1:7" ht="15.75" x14ac:dyDescent="0.25">
      <c r="A15" s="4" t="s">
        <v>9</v>
      </c>
      <c r="B15" s="5" t="s">
        <v>10</v>
      </c>
      <c r="C15" s="6"/>
      <c r="D15" s="6"/>
      <c r="E15" s="4"/>
      <c r="F15" s="4"/>
      <c r="G15" s="1" t="s">
        <v>175</v>
      </c>
    </row>
    <row r="16" spans="1:7" ht="15.75" hidden="1" x14ac:dyDescent="0.25">
      <c r="A16" s="4"/>
      <c r="B16" s="5" t="s">
        <v>11</v>
      </c>
      <c r="C16" s="6"/>
      <c r="D16" s="6"/>
      <c r="E16" s="4"/>
      <c r="F16" s="4"/>
    </row>
    <row r="17" spans="1:8" ht="15.75" hidden="1" x14ac:dyDescent="0.25">
      <c r="A17" s="4"/>
      <c r="B17" s="5" t="s">
        <v>12</v>
      </c>
      <c r="C17" s="6"/>
      <c r="D17" s="6"/>
      <c r="E17" s="4"/>
      <c r="F17" s="4"/>
    </row>
    <row r="18" spans="1:8" s="13" customFormat="1" ht="15.75" x14ac:dyDescent="0.25">
      <c r="A18" s="40" t="s">
        <v>61</v>
      </c>
      <c r="B18" s="12" t="s">
        <v>62</v>
      </c>
      <c r="C18" s="8">
        <f>C19+C20+C30</f>
        <v>3498</v>
      </c>
      <c r="D18" s="8">
        <f>D19+D20+D30</f>
        <v>719</v>
      </c>
      <c r="E18" s="22"/>
      <c r="F18" s="22"/>
      <c r="G18" s="8">
        <f>G19+G20+G30</f>
        <v>207</v>
      </c>
      <c r="H18" s="32"/>
    </row>
    <row r="19" spans="1:8" ht="15.75" x14ac:dyDescent="0.25">
      <c r="A19" s="40" t="s">
        <v>145</v>
      </c>
      <c r="B19" s="12" t="s">
        <v>63</v>
      </c>
      <c r="C19" s="8">
        <v>212</v>
      </c>
      <c r="D19" s="8">
        <v>45</v>
      </c>
      <c r="E19" s="9">
        <f>D19/(C19/4)</f>
        <v>0.84905660377358494</v>
      </c>
      <c r="F19" s="9">
        <f>D19/G19</f>
        <v>1.9565217391304348</v>
      </c>
      <c r="G19" s="8">
        <v>23</v>
      </c>
    </row>
    <row r="20" spans="1:8" ht="15.75" x14ac:dyDescent="0.25">
      <c r="A20" s="40" t="s">
        <v>64</v>
      </c>
      <c r="B20" s="12" t="s">
        <v>65</v>
      </c>
      <c r="C20" s="8">
        <f>SUM(C21:C29)</f>
        <v>1536</v>
      </c>
      <c r="D20" s="8">
        <f>SUM(D21:D29)</f>
        <v>308</v>
      </c>
      <c r="E20" s="9"/>
      <c r="F20" s="9"/>
      <c r="G20" s="8">
        <f>SUM(G21:G29)</f>
        <v>97</v>
      </c>
    </row>
    <row r="21" spans="1:8" s="2" customFormat="1" ht="15.75" x14ac:dyDescent="0.25">
      <c r="A21" s="7"/>
      <c r="B21" s="37" t="s">
        <v>87</v>
      </c>
      <c r="C21" s="6">
        <v>101</v>
      </c>
      <c r="D21" s="6">
        <v>19</v>
      </c>
      <c r="E21" s="10">
        <f>D21/(C21/4)</f>
        <v>0.75247524752475248</v>
      </c>
      <c r="F21" s="10">
        <f t="shared" ref="F21:F35" si="0">D21/G21</f>
        <v>3.1666666666666665</v>
      </c>
      <c r="G21" s="6">
        <v>6</v>
      </c>
      <c r="H21" s="21"/>
    </row>
    <row r="22" spans="1:8" s="2" customFormat="1" ht="15.75" x14ac:dyDescent="0.25">
      <c r="A22" s="7"/>
      <c r="B22" s="37" t="s">
        <v>76</v>
      </c>
      <c r="C22" s="6">
        <v>86</v>
      </c>
      <c r="D22" s="6">
        <v>17</v>
      </c>
      <c r="E22" s="10">
        <f t="shared" ref="E22:E36" si="1">D22/(C22/4)</f>
        <v>0.79069767441860461</v>
      </c>
      <c r="F22" s="10">
        <f t="shared" si="0"/>
        <v>3.4</v>
      </c>
      <c r="G22" s="6">
        <v>5</v>
      </c>
      <c r="H22" s="21"/>
    </row>
    <row r="23" spans="1:8" s="2" customFormat="1" ht="15.75" x14ac:dyDescent="0.25">
      <c r="A23" s="7"/>
      <c r="B23" s="37" t="s">
        <v>77</v>
      </c>
      <c r="C23" s="6">
        <v>86</v>
      </c>
      <c r="D23" s="6">
        <v>16</v>
      </c>
      <c r="E23" s="10">
        <f t="shared" si="1"/>
        <v>0.7441860465116279</v>
      </c>
      <c r="F23" s="10">
        <f t="shared" si="0"/>
        <v>3.2</v>
      </c>
      <c r="G23" s="6">
        <v>5</v>
      </c>
      <c r="H23" s="21"/>
    </row>
    <row r="24" spans="1:8" s="2" customFormat="1" ht="15.75" x14ac:dyDescent="0.25">
      <c r="A24" s="7"/>
      <c r="B24" s="37" t="s">
        <v>78</v>
      </c>
      <c r="C24" s="6">
        <v>644</v>
      </c>
      <c r="D24" s="6">
        <v>138</v>
      </c>
      <c r="E24" s="10">
        <f t="shared" si="1"/>
        <v>0.8571428571428571</v>
      </c>
      <c r="F24" s="10">
        <f t="shared" si="0"/>
        <v>3.2857142857142856</v>
      </c>
      <c r="G24" s="6">
        <v>42</v>
      </c>
      <c r="H24" s="21"/>
    </row>
    <row r="25" spans="1:8" s="2" customFormat="1" ht="31.5" x14ac:dyDescent="0.25">
      <c r="A25" s="7"/>
      <c r="B25" s="37" t="s">
        <v>88</v>
      </c>
      <c r="C25" s="6">
        <v>207</v>
      </c>
      <c r="D25" s="6">
        <v>44</v>
      </c>
      <c r="E25" s="10">
        <f t="shared" si="1"/>
        <v>0.85024154589371981</v>
      </c>
      <c r="F25" s="10">
        <f t="shared" si="0"/>
        <v>2.2000000000000002</v>
      </c>
      <c r="G25" s="6">
        <v>20</v>
      </c>
      <c r="H25" s="21"/>
    </row>
    <row r="26" spans="1:8" s="2" customFormat="1" ht="15.75" x14ac:dyDescent="0.25">
      <c r="A26" s="7"/>
      <c r="B26" s="37" t="s">
        <v>79</v>
      </c>
      <c r="C26" s="6">
        <v>44</v>
      </c>
      <c r="D26" s="6">
        <v>9</v>
      </c>
      <c r="E26" s="10">
        <f t="shared" si="1"/>
        <v>0.81818181818181823</v>
      </c>
      <c r="F26" s="10">
        <f t="shared" si="0"/>
        <v>4.5</v>
      </c>
      <c r="G26" s="6">
        <v>2</v>
      </c>
      <c r="H26" s="21"/>
    </row>
    <row r="27" spans="1:8" s="2" customFormat="1" ht="15.75" x14ac:dyDescent="0.25">
      <c r="A27" s="7"/>
      <c r="B27" s="37" t="s">
        <v>80</v>
      </c>
      <c r="C27" s="6">
        <v>46</v>
      </c>
      <c r="D27" s="6">
        <v>1</v>
      </c>
      <c r="E27" s="10">
        <f t="shared" si="1"/>
        <v>8.6956521739130432E-2</v>
      </c>
      <c r="F27" s="10" t="e">
        <f t="shared" si="0"/>
        <v>#DIV/0!</v>
      </c>
      <c r="G27" s="6"/>
      <c r="H27" s="21"/>
    </row>
    <row r="28" spans="1:8" s="2" customFormat="1" ht="15.75" x14ac:dyDescent="0.25">
      <c r="A28" s="7"/>
      <c r="B28" s="37" t="s">
        <v>81</v>
      </c>
      <c r="C28" s="6">
        <v>207</v>
      </c>
      <c r="D28" s="6">
        <v>44</v>
      </c>
      <c r="E28" s="10">
        <f t="shared" si="1"/>
        <v>0.85024154589371981</v>
      </c>
      <c r="F28" s="10">
        <f t="shared" si="0"/>
        <v>4.4000000000000004</v>
      </c>
      <c r="G28" s="6">
        <v>10</v>
      </c>
      <c r="H28" s="21"/>
    </row>
    <row r="29" spans="1:8" s="2" customFormat="1" ht="21" customHeight="1" x14ac:dyDescent="0.25">
      <c r="A29" s="7"/>
      <c r="B29" s="37" t="s">
        <v>118</v>
      </c>
      <c r="C29" s="6">
        <v>115</v>
      </c>
      <c r="D29" s="6">
        <v>20</v>
      </c>
      <c r="E29" s="10">
        <f t="shared" si="1"/>
        <v>0.69565217391304346</v>
      </c>
      <c r="F29" s="10">
        <f t="shared" si="0"/>
        <v>2.8571428571428572</v>
      </c>
      <c r="G29" s="6">
        <v>7</v>
      </c>
      <c r="H29" s="21"/>
    </row>
    <row r="30" spans="1:8" ht="15.75" x14ac:dyDescent="0.25">
      <c r="A30" s="40" t="s">
        <v>66</v>
      </c>
      <c r="B30" s="12" t="s">
        <v>67</v>
      </c>
      <c r="C30" s="8">
        <f>SUM(C31:C36)</f>
        <v>1750</v>
      </c>
      <c r="D30" s="8">
        <f>SUM(D31:D36)</f>
        <v>366</v>
      </c>
      <c r="E30" s="9">
        <f t="shared" ref="E30" si="2">D30/C30</f>
        <v>0.20914285714285713</v>
      </c>
      <c r="F30" s="9">
        <f t="shared" si="0"/>
        <v>4.2068965517241379</v>
      </c>
      <c r="G30" s="8">
        <f>SUM(G31:G36)</f>
        <v>87</v>
      </c>
    </row>
    <row r="31" spans="1:8" s="2" customFormat="1" ht="15.75" x14ac:dyDescent="0.25">
      <c r="A31" s="7"/>
      <c r="B31" s="37" t="s">
        <v>119</v>
      </c>
      <c r="C31" s="6">
        <v>1220</v>
      </c>
      <c r="D31" s="6">
        <v>270</v>
      </c>
      <c r="E31" s="10">
        <f t="shared" si="1"/>
        <v>0.88524590163934425</v>
      </c>
      <c r="F31" s="10">
        <f t="shared" si="0"/>
        <v>4.4262295081967213</v>
      </c>
      <c r="G31" s="6">
        <v>61</v>
      </c>
      <c r="H31" s="21"/>
    </row>
    <row r="32" spans="1:8" s="2" customFormat="1" ht="15.75" x14ac:dyDescent="0.25">
      <c r="A32" s="7"/>
      <c r="B32" s="37" t="s">
        <v>98</v>
      </c>
      <c r="C32" s="6">
        <v>414</v>
      </c>
      <c r="D32" s="6">
        <v>89</v>
      </c>
      <c r="E32" s="10">
        <f t="shared" si="1"/>
        <v>0.85990338164251212</v>
      </c>
      <c r="F32" s="10">
        <f t="shared" si="0"/>
        <v>4.2380952380952381</v>
      </c>
      <c r="G32" s="6">
        <v>21</v>
      </c>
      <c r="H32" s="21"/>
    </row>
    <row r="33" spans="1:8" s="2" customFormat="1" ht="15.75" x14ac:dyDescent="0.25">
      <c r="A33" s="7"/>
      <c r="B33" s="37" t="s">
        <v>82</v>
      </c>
      <c r="C33" s="6">
        <v>31</v>
      </c>
      <c r="D33" s="6">
        <v>6</v>
      </c>
      <c r="E33" s="10">
        <f t="shared" si="1"/>
        <v>0.77419354838709675</v>
      </c>
      <c r="F33" s="10" t="e">
        <f t="shared" si="0"/>
        <v>#DIV/0!</v>
      </c>
      <c r="G33" s="6"/>
      <c r="H33" s="21"/>
    </row>
    <row r="34" spans="1:8" s="2" customFormat="1" ht="15.75" x14ac:dyDescent="0.25">
      <c r="A34" s="7"/>
      <c r="B34" s="38" t="s">
        <v>84</v>
      </c>
      <c r="C34" s="6">
        <v>35</v>
      </c>
      <c r="D34" s="6">
        <v>1</v>
      </c>
      <c r="E34" s="10">
        <f t="shared" si="1"/>
        <v>0.11428571428571428</v>
      </c>
      <c r="F34" s="10" t="e">
        <f t="shared" si="0"/>
        <v>#DIV/0!</v>
      </c>
      <c r="G34" s="6"/>
      <c r="H34" s="21"/>
    </row>
    <row r="35" spans="1:8" s="2" customFormat="1" ht="15.75" x14ac:dyDescent="0.25">
      <c r="A35" s="7"/>
      <c r="B35" s="37" t="s">
        <v>83</v>
      </c>
      <c r="C35" s="6">
        <v>10</v>
      </c>
      <c r="D35" s="6">
        <v>0</v>
      </c>
      <c r="E35" s="10">
        <f t="shared" si="1"/>
        <v>0</v>
      </c>
      <c r="F35" s="10" t="e">
        <f t="shared" si="0"/>
        <v>#DIV/0!</v>
      </c>
      <c r="G35" s="6"/>
      <c r="H35" s="21"/>
    </row>
    <row r="36" spans="1:8" s="2" customFormat="1" ht="15.75" x14ac:dyDescent="0.25">
      <c r="A36" s="7"/>
      <c r="B36" s="37" t="s">
        <v>142</v>
      </c>
      <c r="C36" s="6">
        <v>40</v>
      </c>
      <c r="D36" s="6">
        <v>0</v>
      </c>
      <c r="E36" s="10">
        <f t="shared" si="1"/>
        <v>0</v>
      </c>
      <c r="F36" s="10"/>
      <c r="G36" s="6">
        <v>5</v>
      </c>
      <c r="H36" s="21"/>
    </row>
    <row r="37" spans="1:8" ht="15.75" x14ac:dyDescent="0.25">
      <c r="A37" s="7" t="s">
        <v>68</v>
      </c>
      <c r="B37" s="5" t="s">
        <v>69</v>
      </c>
      <c r="C37" s="8"/>
      <c r="D37" s="8"/>
      <c r="E37" s="9"/>
      <c r="F37" s="9"/>
      <c r="G37" s="8"/>
    </row>
    <row r="38" spans="1:8" ht="15.75" x14ac:dyDescent="0.25">
      <c r="A38" s="4">
        <v>2</v>
      </c>
      <c r="B38" s="5" t="s">
        <v>13</v>
      </c>
      <c r="C38" s="6"/>
      <c r="D38" s="6"/>
      <c r="E38" s="4"/>
      <c r="F38" s="4"/>
      <c r="G38" s="6"/>
    </row>
    <row r="39" spans="1:8" ht="15.75" x14ac:dyDescent="0.25">
      <c r="A39" s="4" t="s">
        <v>14</v>
      </c>
      <c r="B39" s="5" t="s">
        <v>99</v>
      </c>
      <c r="C39" s="6"/>
      <c r="D39" s="6"/>
      <c r="E39" s="4"/>
      <c r="F39" s="4"/>
      <c r="G39" s="6"/>
    </row>
    <row r="40" spans="1:8" ht="15.75" x14ac:dyDescent="0.25">
      <c r="A40" s="4" t="s">
        <v>15</v>
      </c>
      <c r="B40" s="5" t="s">
        <v>16</v>
      </c>
      <c r="C40" s="6"/>
      <c r="D40" s="6"/>
      <c r="E40" s="4"/>
      <c r="F40" s="4"/>
      <c r="G40" s="6"/>
    </row>
    <row r="41" spans="1:8" ht="31.5" x14ac:dyDescent="0.25">
      <c r="A41" s="4" t="s">
        <v>17</v>
      </c>
      <c r="B41" s="5" t="s">
        <v>18</v>
      </c>
      <c r="C41" s="6"/>
      <c r="D41" s="6"/>
      <c r="E41" s="4"/>
      <c r="F41" s="4"/>
      <c r="G41" s="6"/>
    </row>
    <row r="42" spans="1:8" ht="15.75" x14ac:dyDescent="0.25">
      <c r="A42" s="4" t="s">
        <v>19</v>
      </c>
      <c r="B42" s="5" t="s">
        <v>20</v>
      </c>
      <c r="C42" s="6"/>
      <c r="D42" s="6"/>
      <c r="E42" s="4"/>
      <c r="F42" s="4"/>
      <c r="G42" s="6"/>
    </row>
    <row r="43" spans="1:8" ht="15.75" customHeight="1" x14ac:dyDescent="0.25">
      <c r="A43" s="4" t="s">
        <v>15</v>
      </c>
      <c r="B43" s="5" t="s">
        <v>21</v>
      </c>
      <c r="C43" s="6"/>
      <c r="D43" s="6"/>
      <c r="E43" s="4"/>
      <c r="F43" s="4"/>
      <c r="G43" s="6"/>
    </row>
    <row r="44" spans="1:8" ht="31.5" x14ac:dyDescent="0.25">
      <c r="A44" s="4" t="s">
        <v>17</v>
      </c>
      <c r="B44" s="5" t="s">
        <v>22</v>
      </c>
      <c r="C44" s="6"/>
      <c r="D44" s="6"/>
      <c r="E44" s="4"/>
      <c r="F44" s="4"/>
      <c r="G44" s="6"/>
    </row>
    <row r="45" spans="1:8" ht="15.75" x14ac:dyDescent="0.25">
      <c r="A45" s="4">
        <v>3</v>
      </c>
      <c r="B45" s="5" t="s">
        <v>23</v>
      </c>
      <c r="C45" s="6"/>
      <c r="D45" s="6"/>
      <c r="E45" s="4"/>
      <c r="F45" s="4"/>
      <c r="G45" s="6"/>
    </row>
    <row r="46" spans="1:8" ht="15.75" x14ac:dyDescent="0.25">
      <c r="A46" s="4" t="s">
        <v>24</v>
      </c>
      <c r="B46" s="5" t="s">
        <v>6</v>
      </c>
      <c r="C46" s="6"/>
      <c r="D46" s="6"/>
      <c r="E46" s="4"/>
      <c r="F46" s="4"/>
      <c r="G46" s="6"/>
    </row>
    <row r="47" spans="1:8" ht="15.75" hidden="1" x14ac:dyDescent="0.25">
      <c r="A47" s="4"/>
      <c r="B47" s="5" t="s">
        <v>7</v>
      </c>
      <c r="C47" s="6"/>
      <c r="D47" s="6"/>
      <c r="E47" s="4"/>
      <c r="F47" s="4"/>
      <c r="G47" s="6"/>
    </row>
    <row r="48" spans="1:8" ht="15.75" hidden="1" x14ac:dyDescent="0.25">
      <c r="A48" s="4"/>
      <c r="B48" s="5" t="s">
        <v>8</v>
      </c>
      <c r="C48" s="6"/>
      <c r="D48" s="6"/>
      <c r="E48" s="4"/>
      <c r="F48" s="4"/>
      <c r="G48" s="6"/>
    </row>
    <row r="49" spans="1:8" ht="15.75" hidden="1" x14ac:dyDescent="0.25">
      <c r="A49" s="4"/>
      <c r="B49" s="5" t="s">
        <v>97</v>
      </c>
      <c r="C49" s="6"/>
      <c r="D49" s="6"/>
      <c r="E49" s="4"/>
      <c r="F49" s="4"/>
      <c r="G49" s="6"/>
    </row>
    <row r="50" spans="1:8" ht="15.75" x14ac:dyDescent="0.25">
      <c r="A50" s="4" t="s">
        <v>25</v>
      </c>
      <c r="B50" s="5" t="s">
        <v>10</v>
      </c>
      <c r="C50" s="6"/>
      <c r="D50" s="6"/>
      <c r="E50" s="4"/>
      <c r="F50" s="4"/>
      <c r="G50" s="6"/>
    </row>
    <row r="51" spans="1:8" ht="15.75" hidden="1" x14ac:dyDescent="0.25">
      <c r="A51" s="4"/>
      <c r="B51" s="5" t="s">
        <v>11</v>
      </c>
      <c r="C51" s="6"/>
      <c r="D51" s="6"/>
      <c r="E51" s="4"/>
      <c r="F51" s="4"/>
      <c r="G51" s="6"/>
    </row>
    <row r="52" spans="1:8" ht="15.75" hidden="1" x14ac:dyDescent="0.25">
      <c r="A52" s="4"/>
      <c r="B52" s="5" t="s">
        <v>12</v>
      </c>
      <c r="C52" s="6"/>
      <c r="D52" s="6"/>
      <c r="E52" s="4"/>
      <c r="F52" s="4"/>
      <c r="G52" s="6"/>
    </row>
    <row r="53" spans="1:8" ht="15.75" hidden="1" x14ac:dyDescent="0.25">
      <c r="A53" s="4"/>
      <c r="B53" s="5" t="s">
        <v>97</v>
      </c>
      <c r="C53" s="6"/>
      <c r="D53" s="6"/>
      <c r="E53" s="4"/>
      <c r="F53" s="4"/>
      <c r="G53" s="6"/>
    </row>
    <row r="54" spans="1:8" s="13" customFormat="1" ht="15.75" x14ac:dyDescent="0.25">
      <c r="A54" s="40" t="s">
        <v>71</v>
      </c>
      <c r="B54" s="12" t="s">
        <v>72</v>
      </c>
      <c r="C54" s="8">
        <f>C55+C56+C66</f>
        <v>3498</v>
      </c>
      <c r="D54" s="8">
        <f>D55+D56+D66</f>
        <v>367</v>
      </c>
      <c r="E54" s="9"/>
      <c r="F54" s="9"/>
      <c r="G54" s="8">
        <f>G55+G56+G66</f>
        <v>414</v>
      </c>
      <c r="H54" s="32"/>
    </row>
    <row r="55" spans="1:8" ht="15.75" x14ac:dyDescent="0.25">
      <c r="A55" s="40" t="s">
        <v>146</v>
      </c>
      <c r="B55" s="12" t="s">
        <v>70</v>
      </c>
      <c r="C55" s="8">
        <v>212</v>
      </c>
      <c r="D55" s="8">
        <v>0</v>
      </c>
      <c r="E55" s="9">
        <f t="shared" ref="E55" si="3">D55/(C55/4)</f>
        <v>0</v>
      </c>
      <c r="F55" s="9">
        <f>D55/G55</f>
        <v>0</v>
      </c>
      <c r="G55" s="8">
        <v>117</v>
      </c>
    </row>
    <row r="56" spans="1:8" ht="15.75" x14ac:dyDescent="0.25">
      <c r="A56" s="40" t="s">
        <v>73</v>
      </c>
      <c r="B56" s="12" t="s">
        <v>100</v>
      </c>
      <c r="C56" s="8">
        <f>SUM(C57:C65)</f>
        <v>1536</v>
      </c>
      <c r="D56" s="8">
        <f>SUM(D57:D65)</f>
        <v>154</v>
      </c>
      <c r="E56" s="9">
        <f t="shared" ref="E56:E66" si="4">D56/C56</f>
        <v>0.10026041666666667</v>
      </c>
      <c r="F56" s="9">
        <f>D56/G56</f>
        <v>1.8333333333333333</v>
      </c>
      <c r="G56" s="8">
        <f>SUM(G57:G65)</f>
        <v>84</v>
      </c>
    </row>
    <row r="57" spans="1:8" s="2" customFormat="1" ht="15.75" x14ac:dyDescent="0.25">
      <c r="A57" s="7"/>
      <c r="B57" s="37" t="s">
        <v>87</v>
      </c>
      <c r="C57" s="6">
        <v>101</v>
      </c>
      <c r="D57" s="6">
        <v>8</v>
      </c>
      <c r="E57" s="10">
        <f t="shared" ref="E57:E72" si="5">D57/(C57/4)</f>
        <v>0.31683168316831684</v>
      </c>
      <c r="F57" s="10"/>
      <c r="G57" s="6">
        <v>1</v>
      </c>
      <c r="H57" s="21"/>
    </row>
    <row r="58" spans="1:8" s="2" customFormat="1" ht="15.75" x14ac:dyDescent="0.25">
      <c r="A58" s="7"/>
      <c r="B58" s="37" t="s">
        <v>76</v>
      </c>
      <c r="C58" s="6">
        <v>86</v>
      </c>
      <c r="D58" s="6">
        <v>8</v>
      </c>
      <c r="E58" s="10">
        <f t="shared" si="5"/>
        <v>0.37209302325581395</v>
      </c>
      <c r="F58" s="10"/>
      <c r="G58" s="6"/>
      <c r="H58" s="21"/>
    </row>
    <row r="59" spans="1:8" s="2" customFormat="1" ht="15.75" x14ac:dyDescent="0.25">
      <c r="A59" s="7"/>
      <c r="B59" s="37" t="s">
        <v>77</v>
      </c>
      <c r="C59" s="6">
        <v>86</v>
      </c>
      <c r="D59" s="6">
        <v>7</v>
      </c>
      <c r="E59" s="10">
        <f t="shared" si="5"/>
        <v>0.32558139534883723</v>
      </c>
      <c r="F59" s="10"/>
      <c r="G59" s="6"/>
      <c r="H59" s="21"/>
    </row>
    <row r="60" spans="1:8" s="2" customFormat="1" ht="15.75" x14ac:dyDescent="0.25">
      <c r="A60" s="7"/>
      <c r="B60" s="37" t="s">
        <v>78</v>
      </c>
      <c r="C60" s="6">
        <v>644</v>
      </c>
      <c r="D60" s="6">
        <v>73</v>
      </c>
      <c r="E60" s="10">
        <f t="shared" si="5"/>
        <v>0.453416149068323</v>
      </c>
      <c r="F60" s="10">
        <f>D60/G60</f>
        <v>1.4313725490196079</v>
      </c>
      <c r="G60" s="6">
        <v>51</v>
      </c>
      <c r="H60" s="21"/>
    </row>
    <row r="61" spans="1:8" s="2" customFormat="1" ht="31.5" x14ac:dyDescent="0.25">
      <c r="A61" s="7"/>
      <c r="B61" s="37" t="s">
        <v>88</v>
      </c>
      <c r="C61" s="6">
        <v>207</v>
      </c>
      <c r="D61" s="6">
        <v>26</v>
      </c>
      <c r="E61" s="10">
        <f t="shared" si="5"/>
        <v>0.50241545893719808</v>
      </c>
      <c r="F61" s="10">
        <f>D61/G61</f>
        <v>1.2380952380952381</v>
      </c>
      <c r="G61" s="6">
        <v>21</v>
      </c>
      <c r="H61" s="21"/>
    </row>
    <row r="62" spans="1:8" s="2" customFormat="1" ht="15.75" x14ac:dyDescent="0.25">
      <c r="A62" s="7"/>
      <c r="B62" s="37" t="s">
        <v>79</v>
      </c>
      <c r="C62" s="6">
        <v>44</v>
      </c>
      <c r="D62" s="6">
        <v>6</v>
      </c>
      <c r="E62" s="10">
        <f t="shared" si="5"/>
        <v>0.54545454545454541</v>
      </c>
      <c r="F62" s="10"/>
      <c r="G62" s="6"/>
      <c r="H62" s="21"/>
    </row>
    <row r="63" spans="1:8" s="2" customFormat="1" ht="15.75" x14ac:dyDescent="0.25">
      <c r="A63" s="7"/>
      <c r="B63" s="37" t="s">
        <v>80</v>
      </c>
      <c r="C63" s="6">
        <v>46</v>
      </c>
      <c r="D63" s="6">
        <v>0</v>
      </c>
      <c r="E63" s="10">
        <f t="shared" si="5"/>
        <v>0</v>
      </c>
      <c r="F63" s="10"/>
      <c r="G63" s="6"/>
      <c r="H63" s="21"/>
    </row>
    <row r="64" spans="1:8" s="2" customFormat="1" ht="15.75" x14ac:dyDescent="0.25">
      <c r="A64" s="7"/>
      <c r="B64" s="37" t="s">
        <v>81</v>
      </c>
      <c r="C64" s="6">
        <v>207</v>
      </c>
      <c r="D64" s="6">
        <v>17</v>
      </c>
      <c r="E64" s="10">
        <f t="shared" si="5"/>
        <v>0.32850241545893721</v>
      </c>
      <c r="F64" s="10">
        <f>D64/G64</f>
        <v>1.7</v>
      </c>
      <c r="G64" s="6">
        <v>10</v>
      </c>
      <c r="H64" s="21"/>
    </row>
    <row r="65" spans="1:8" s="2" customFormat="1" ht="15.75" x14ac:dyDescent="0.25">
      <c r="A65" s="7"/>
      <c r="B65" s="37" t="s">
        <v>118</v>
      </c>
      <c r="C65" s="6">
        <v>115</v>
      </c>
      <c r="D65" s="6">
        <v>9</v>
      </c>
      <c r="E65" s="10">
        <f t="shared" si="5"/>
        <v>0.31304347826086959</v>
      </c>
      <c r="F65" s="10">
        <f>D65/G65</f>
        <v>9</v>
      </c>
      <c r="G65" s="6">
        <v>1</v>
      </c>
      <c r="H65" s="21"/>
    </row>
    <row r="66" spans="1:8" s="2" customFormat="1" ht="15.75" x14ac:dyDescent="0.25">
      <c r="A66" s="40" t="s">
        <v>74</v>
      </c>
      <c r="B66" s="12" t="s">
        <v>67</v>
      </c>
      <c r="C66" s="8">
        <f>SUM(C67:C72)</f>
        <v>1750</v>
      </c>
      <c r="D66" s="8">
        <f>SUM(D67:D72)</f>
        <v>213</v>
      </c>
      <c r="E66" s="9">
        <f t="shared" si="4"/>
        <v>0.12171428571428572</v>
      </c>
      <c r="F66" s="9">
        <f>D66/G66</f>
        <v>1</v>
      </c>
      <c r="G66" s="8">
        <f>SUM(G67:G72)</f>
        <v>213</v>
      </c>
      <c r="H66" s="21"/>
    </row>
    <row r="67" spans="1:8" s="2" customFormat="1" ht="15.75" x14ac:dyDescent="0.25">
      <c r="A67" s="7"/>
      <c r="B67" s="37" t="s">
        <v>119</v>
      </c>
      <c r="C67" s="6">
        <v>1220</v>
      </c>
      <c r="D67" s="6">
        <v>150</v>
      </c>
      <c r="E67" s="10">
        <f t="shared" si="5"/>
        <v>0.49180327868852458</v>
      </c>
      <c r="F67" s="10">
        <f>D67/G67</f>
        <v>0.98684210526315785</v>
      </c>
      <c r="G67" s="6">
        <v>152</v>
      </c>
      <c r="H67" s="21"/>
    </row>
    <row r="68" spans="1:8" s="2" customFormat="1" ht="15.75" x14ac:dyDescent="0.25">
      <c r="A68" s="7"/>
      <c r="B68" s="37" t="s">
        <v>98</v>
      </c>
      <c r="C68" s="6">
        <v>414</v>
      </c>
      <c r="D68" s="6">
        <v>49</v>
      </c>
      <c r="E68" s="10">
        <f t="shared" si="5"/>
        <v>0.47342995169082125</v>
      </c>
      <c r="F68" s="10">
        <f>D68/G68</f>
        <v>0.80327868852459017</v>
      </c>
      <c r="G68" s="6">
        <v>61</v>
      </c>
      <c r="H68" s="21"/>
    </row>
    <row r="69" spans="1:8" s="2" customFormat="1" ht="15.75" x14ac:dyDescent="0.25">
      <c r="A69" s="7"/>
      <c r="B69" s="37" t="s">
        <v>82</v>
      </c>
      <c r="C69" s="6">
        <v>31</v>
      </c>
      <c r="D69" s="6"/>
      <c r="E69" s="10">
        <f t="shared" si="5"/>
        <v>0</v>
      </c>
      <c r="F69" s="10"/>
      <c r="G69" s="6"/>
      <c r="H69" s="21"/>
    </row>
    <row r="70" spans="1:8" s="2" customFormat="1" ht="15.75" x14ac:dyDescent="0.25">
      <c r="A70" s="7"/>
      <c r="B70" s="38" t="s">
        <v>84</v>
      </c>
      <c r="C70" s="6">
        <v>35</v>
      </c>
      <c r="D70" s="6"/>
      <c r="E70" s="10">
        <f t="shared" si="5"/>
        <v>0</v>
      </c>
      <c r="F70" s="10"/>
      <c r="G70" s="6"/>
      <c r="H70" s="21"/>
    </row>
    <row r="71" spans="1:8" s="2" customFormat="1" ht="15.75" x14ac:dyDescent="0.25">
      <c r="A71" s="7"/>
      <c r="B71" s="37" t="s">
        <v>83</v>
      </c>
      <c r="C71" s="6">
        <v>10</v>
      </c>
      <c r="D71" s="6"/>
      <c r="E71" s="10">
        <f t="shared" si="5"/>
        <v>0</v>
      </c>
      <c r="F71" s="10"/>
      <c r="G71" s="6"/>
      <c r="H71" s="21"/>
    </row>
    <row r="72" spans="1:8" s="2" customFormat="1" ht="15.75" x14ac:dyDescent="0.25">
      <c r="A72" s="7"/>
      <c r="B72" s="37" t="s">
        <v>142</v>
      </c>
      <c r="C72" s="6">
        <v>40</v>
      </c>
      <c r="D72" s="6">
        <v>14</v>
      </c>
      <c r="E72" s="10">
        <f t="shared" si="5"/>
        <v>1.4</v>
      </c>
      <c r="F72" s="10"/>
      <c r="G72" s="6"/>
      <c r="H72" s="21"/>
    </row>
    <row r="73" spans="1:8" s="2" customFormat="1" ht="15.75" x14ac:dyDescent="0.25">
      <c r="A73" s="7" t="s">
        <v>75</v>
      </c>
      <c r="B73" s="5" t="s">
        <v>69</v>
      </c>
      <c r="C73" s="8"/>
      <c r="D73" s="8"/>
      <c r="E73" s="10"/>
      <c r="F73" s="10"/>
      <c r="G73" s="8"/>
      <c r="H73" s="21"/>
    </row>
    <row r="74" spans="1:8" s="13" customFormat="1" ht="31.5" x14ac:dyDescent="0.25">
      <c r="A74" s="22" t="s">
        <v>26</v>
      </c>
      <c r="B74" s="12" t="s">
        <v>27</v>
      </c>
      <c r="C74" s="8">
        <f>C86+C120</f>
        <v>3509.2</v>
      </c>
      <c r="D74" s="8">
        <f>D86+D120</f>
        <v>754</v>
      </c>
      <c r="E74" s="9"/>
      <c r="F74" s="9"/>
      <c r="G74" s="8">
        <f>G86+G120</f>
        <v>806</v>
      </c>
      <c r="H74" s="32"/>
    </row>
    <row r="75" spans="1:8" ht="15.75" x14ac:dyDescent="0.25">
      <c r="A75" s="4">
        <v>1</v>
      </c>
      <c r="B75" s="5" t="s">
        <v>20</v>
      </c>
      <c r="C75" s="6"/>
      <c r="D75" s="6"/>
      <c r="E75" s="4"/>
      <c r="F75" s="4"/>
      <c r="G75" s="6"/>
    </row>
    <row r="76" spans="1:8" ht="31.5" x14ac:dyDescent="0.25">
      <c r="A76" s="4" t="s">
        <v>5</v>
      </c>
      <c r="B76" s="5" t="s">
        <v>21</v>
      </c>
      <c r="C76" s="6"/>
      <c r="D76" s="6"/>
      <c r="E76" s="4"/>
      <c r="F76" s="4"/>
      <c r="G76" s="6"/>
    </row>
    <row r="77" spans="1:8" ht="31.5" x14ac:dyDescent="0.25">
      <c r="A77" s="4" t="s">
        <v>9</v>
      </c>
      <c r="B77" s="5" t="s">
        <v>22</v>
      </c>
      <c r="C77" s="6"/>
      <c r="D77" s="6"/>
      <c r="E77" s="4"/>
      <c r="F77" s="4"/>
      <c r="G77" s="6"/>
    </row>
    <row r="78" spans="1:8" ht="15.75" x14ac:dyDescent="0.25">
      <c r="A78" s="4">
        <v>2</v>
      </c>
      <c r="B78" s="5" t="s">
        <v>28</v>
      </c>
      <c r="C78" s="6"/>
      <c r="D78" s="6"/>
      <c r="E78" s="4"/>
      <c r="F78" s="4"/>
      <c r="G78" s="6"/>
    </row>
    <row r="79" spans="1:8" ht="31.5" x14ac:dyDescent="0.25">
      <c r="A79" s="4" t="s">
        <v>14</v>
      </c>
      <c r="B79" s="5" t="s">
        <v>29</v>
      </c>
      <c r="C79" s="6"/>
      <c r="D79" s="6"/>
      <c r="E79" s="4"/>
      <c r="F79" s="4"/>
      <c r="G79" s="6"/>
    </row>
    <row r="80" spans="1:8" ht="31.5" x14ac:dyDescent="0.25">
      <c r="A80" s="4"/>
      <c r="B80" s="11" t="s">
        <v>30</v>
      </c>
      <c r="C80" s="6"/>
      <c r="D80" s="6"/>
      <c r="E80" s="4"/>
      <c r="F80" s="4"/>
      <c r="G80" s="6"/>
    </row>
    <row r="81" spans="1:10" ht="31.5" x14ac:dyDescent="0.25">
      <c r="A81" s="4"/>
      <c r="B81" s="11" t="s">
        <v>31</v>
      </c>
      <c r="C81" s="6"/>
      <c r="D81" s="6"/>
      <c r="E81" s="4"/>
      <c r="F81" s="4"/>
      <c r="G81" s="6"/>
    </row>
    <row r="82" spans="1:10" ht="31.5" x14ac:dyDescent="0.25">
      <c r="A82" s="4"/>
      <c r="B82" s="11" t="s">
        <v>32</v>
      </c>
      <c r="C82" s="6"/>
      <c r="D82" s="6"/>
      <c r="E82" s="4"/>
      <c r="F82" s="4"/>
      <c r="G82" s="6"/>
    </row>
    <row r="83" spans="1:10" ht="31.5" x14ac:dyDescent="0.25">
      <c r="A83" s="4" t="s">
        <v>19</v>
      </c>
      <c r="B83" s="5" t="s">
        <v>33</v>
      </c>
      <c r="C83" s="6"/>
      <c r="D83" s="6"/>
      <c r="E83" s="4"/>
      <c r="F83" s="4"/>
      <c r="G83" s="6"/>
    </row>
    <row r="84" spans="1:10" ht="31.5" x14ac:dyDescent="0.25">
      <c r="A84" s="4" t="s">
        <v>34</v>
      </c>
      <c r="B84" s="5" t="s">
        <v>18</v>
      </c>
      <c r="C84" s="6"/>
      <c r="D84" s="6"/>
      <c r="E84" s="4"/>
      <c r="F84" s="4"/>
      <c r="G84" s="6"/>
    </row>
    <row r="85" spans="1:10" s="13" customFormat="1" ht="31.5" x14ac:dyDescent="0.25">
      <c r="A85" s="22">
        <v>3</v>
      </c>
      <c r="B85" s="12" t="s">
        <v>35</v>
      </c>
      <c r="C85" s="8">
        <f>C86+C120</f>
        <v>3509.2</v>
      </c>
      <c r="D85" s="8">
        <f>D86+D120</f>
        <v>754</v>
      </c>
      <c r="E85" s="22"/>
      <c r="F85" s="22"/>
      <c r="G85" s="8">
        <f>G86+G120</f>
        <v>806</v>
      </c>
      <c r="H85" s="32"/>
    </row>
    <row r="86" spans="1:10" s="13" customFormat="1" ht="32.25" customHeight="1" x14ac:dyDescent="0.25">
      <c r="A86" s="22" t="s">
        <v>24</v>
      </c>
      <c r="B86" s="12" t="s">
        <v>16</v>
      </c>
      <c r="C86" s="8">
        <f>C87+C109</f>
        <v>3232.2</v>
      </c>
      <c r="D86" s="8">
        <f>D87+D109</f>
        <v>723</v>
      </c>
      <c r="E86" s="9"/>
      <c r="F86" s="9"/>
      <c r="G86" s="8">
        <f>G87+G109</f>
        <v>704</v>
      </c>
      <c r="H86" s="32"/>
    </row>
    <row r="87" spans="1:10" s="13" customFormat="1" ht="19.5" customHeight="1" x14ac:dyDescent="0.25">
      <c r="A87" s="22"/>
      <c r="B87" s="12" t="s">
        <v>143</v>
      </c>
      <c r="C87" s="8">
        <f>SUM(C88:C108)</f>
        <v>2004</v>
      </c>
      <c r="D87" s="8">
        <f>SUM(D88:D108)</f>
        <v>523</v>
      </c>
      <c r="E87" s="9"/>
      <c r="F87" s="9"/>
      <c r="G87" s="8">
        <f>SUM(G88:G108)</f>
        <v>410</v>
      </c>
      <c r="H87" s="32"/>
    </row>
    <row r="88" spans="1:10" ht="15.75" x14ac:dyDescent="0.25">
      <c r="A88" s="14">
        <v>6001</v>
      </c>
      <c r="B88" s="15" t="s">
        <v>121</v>
      </c>
      <c r="C88" s="6">
        <v>633</v>
      </c>
      <c r="D88" s="6">
        <v>153</v>
      </c>
      <c r="E88" s="10">
        <f t="shared" ref="E88:E121" si="6">D88/(C88/4)</f>
        <v>0.96682464454976302</v>
      </c>
      <c r="F88" s="10">
        <f>D88/G88</f>
        <v>0.9503105590062112</v>
      </c>
      <c r="G88" s="6">
        <v>161</v>
      </c>
      <c r="J88" s="30"/>
    </row>
    <row r="89" spans="1:10" ht="15.75" x14ac:dyDescent="0.25">
      <c r="A89" s="14">
        <v>6101</v>
      </c>
      <c r="B89" s="15" t="s">
        <v>101</v>
      </c>
      <c r="C89" s="6">
        <v>14</v>
      </c>
      <c r="D89" s="6">
        <v>4</v>
      </c>
      <c r="E89" s="10">
        <f t="shared" si="6"/>
        <v>1.1428571428571428</v>
      </c>
      <c r="F89" s="10">
        <f>D89/G89</f>
        <v>1.3333333333333333</v>
      </c>
      <c r="G89" s="6">
        <v>3</v>
      </c>
      <c r="J89" s="30"/>
    </row>
    <row r="90" spans="1:10" ht="15.75" x14ac:dyDescent="0.25">
      <c r="A90" s="14">
        <v>6105</v>
      </c>
      <c r="B90" s="15" t="s">
        <v>102</v>
      </c>
      <c r="C90" s="6">
        <v>143</v>
      </c>
      <c r="D90" s="6">
        <v>14</v>
      </c>
      <c r="E90" s="10">
        <f t="shared" si="6"/>
        <v>0.39160839160839161</v>
      </c>
      <c r="F90" s="10" t="e">
        <f>D90/G90</f>
        <v>#DIV/0!</v>
      </c>
      <c r="G90" s="6"/>
      <c r="J90" s="30"/>
    </row>
    <row r="91" spans="1:10" ht="15.75" x14ac:dyDescent="0.25">
      <c r="A91" s="14">
        <v>6112</v>
      </c>
      <c r="B91" s="15" t="s">
        <v>103</v>
      </c>
      <c r="C91" s="6">
        <v>222</v>
      </c>
      <c r="D91" s="6">
        <v>55</v>
      </c>
      <c r="E91" s="10">
        <f t="shared" si="6"/>
        <v>0.99099099099099097</v>
      </c>
      <c r="F91" s="10">
        <f>D91/G91</f>
        <v>0.93220338983050843</v>
      </c>
      <c r="G91" s="6">
        <v>59</v>
      </c>
      <c r="J91" s="30"/>
    </row>
    <row r="92" spans="1:10" ht="15.75" x14ac:dyDescent="0.25">
      <c r="A92" s="14">
        <v>6115</v>
      </c>
      <c r="B92" s="16" t="s">
        <v>104</v>
      </c>
      <c r="C92" s="6">
        <v>56</v>
      </c>
      <c r="D92" s="6">
        <v>12</v>
      </c>
      <c r="E92" s="10">
        <f t="shared" si="6"/>
        <v>0.8571428571428571</v>
      </c>
      <c r="F92" s="10">
        <f>D92/G92</f>
        <v>0.8571428571428571</v>
      </c>
      <c r="G92" s="6">
        <v>14</v>
      </c>
      <c r="J92" s="30"/>
    </row>
    <row r="93" spans="1:10" ht="31.5" x14ac:dyDescent="0.25">
      <c r="A93" s="14">
        <v>6116</v>
      </c>
      <c r="B93" s="15" t="s">
        <v>116</v>
      </c>
      <c r="C93" s="6">
        <v>183</v>
      </c>
      <c r="D93" s="6">
        <v>41</v>
      </c>
      <c r="E93" s="10">
        <f t="shared" si="6"/>
        <v>0.89617486338797814</v>
      </c>
      <c r="F93" s="10"/>
      <c r="G93" s="6">
        <v>55</v>
      </c>
      <c r="J93" s="30"/>
    </row>
    <row r="94" spans="1:10" ht="15.75" x14ac:dyDescent="0.25">
      <c r="A94" s="14">
        <v>6301</v>
      </c>
      <c r="B94" s="15" t="s">
        <v>105</v>
      </c>
      <c r="C94" s="6">
        <v>123</v>
      </c>
      <c r="D94" s="6">
        <v>32</v>
      </c>
      <c r="E94" s="10">
        <f t="shared" si="6"/>
        <v>1.0406504065040652</v>
      </c>
      <c r="F94" s="10">
        <f t="shared" ref="F94:F100" si="7">D94/G94</f>
        <v>1.032258064516129</v>
      </c>
      <c r="G94" s="6">
        <v>31</v>
      </c>
      <c r="J94" s="30"/>
    </row>
    <row r="95" spans="1:10" ht="15.75" x14ac:dyDescent="0.25">
      <c r="A95" s="14">
        <v>6302</v>
      </c>
      <c r="B95" s="15" t="s">
        <v>106</v>
      </c>
      <c r="C95" s="6">
        <v>21</v>
      </c>
      <c r="D95" s="6">
        <v>6</v>
      </c>
      <c r="E95" s="10">
        <f t="shared" si="6"/>
        <v>1.1428571428571428</v>
      </c>
      <c r="F95" s="10">
        <f t="shared" si="7"/>
        <v>1.2</v>
      </c>
      <c r="G95" s="6">
        <v>5</v>
      </c>
      <c r="J95" s="30"/>
    </row>
    <row r="96" spans="1:10" ht="15.75" x14ac:dyDescent="0.25">
      <c r="A96" s="14">
        <v>6303</v>
      </c>
      <c r="B96" s="15" t="s">
        <v>107</v>
      </c>
      <c r="C96" s="6">
        <v>14</v>
      </c>
      <c r="D96" s="6">
        <v>3</v>
      </c>
      <c r="E96" s="10">
        <f t="shared" si="6"/>
        <v>0.8571428571428571</v>
      </c>
      <c r="F96" s="10">
        <f t="shared" si="7"/>
        <v>0.75</v>
      </c>
      <c r="G96" s="6">
        <v>4</v>
      </c>
      <c r="J96" s="30"/>
    </row>
    <row r="97" spans="1:10" ht="15.75" x14ac:dyDescent="0.25">
      <c r="A97" s="14">
        <v>6304</v>
      </c>
      <c r="B97" s="15" t="s">
        <v>108</v>
      </c>
      <c r="C97" s="6">
        <v>7</v>
      </c>
      <c r="D97" s="6">
        <v>2</v>
      </c>
      <c r="E97" s="10">
        <f t="shared" si="6"/>
        <v>1.1428571428571428</v>
      </c>
      <c r="F97" s="10">
        <f t="shared" si="7"/>
        <v>1</v>
      </c>
      <c r="G97" s="6">
        <v>2</v>
      </c>
      <c r="J97" s="30"/>
    </row>
    <row r="98" spans="1:10" ht="15.75" x14ac:dyDescent="0.25">
      <c r="A98" s="17">
        <v>6449</v>
      </c>
      <c r="B98" s="18" t="s">
        <v>109</v>
      </c>
      <c r="C98" s="6">
        <v>143</v>
      </c>
      <c r="D98" s="6">
        <v>105</v>
      </c>
      <c r="E98" s="10">
        <f t="shared" si="6"/>
        <v>2.9370629370629371</v>
      </c>
      <c r="F98" s="10">
        <f t="shared" si="7"/>
        <v>2.9166666666666665</v>
      </c>
      <c r="G98" s="6">
        <v>36</v>
      </c>
    </row>
    <row r="99" spans="1:10" ht="15.75" x14ac:dyDescent="0.25">
      <c r="A99" s="14">
        <v>6501</v>
      </c>
      <c r="B99" s="15" t="s">
        <v>110</v>
      </c>
      <c r="C99" s="6">
        <v>60</v>
      </c>
      <c r="D99" s="6">
        <v>10</v>
      </c>
      <c r="E99" s="10">
        <f t="shared" si="6"/>
        <v>0.66666666666666663</v>
      </c>
      <c r="F99" s="10">
        <f t="shared" si="7"/>
        <v>1.4285714285714286</v>
      </c>
      <c r="G99" s="6">
        <v>7</v>
      </c>
    </row>
    <row r="100" spans="1:10" ht="15.75" x14ac:dyDescent="0.25">
      <c r="A100" s="14">
        <v>6502</v>
      </c>
      <c r="B100" s="15" t="s">
        <v>111</v>
      </c>
      <c r="C100" s="6">
        <v>50</v>
      </c>
      <c r="D100" s="6">
        <v>7</v>
      </c>
      <c r="E100" s="10">
        <f t="shared" si="6"/>
        <v>0.56000000000000005</v>
      </c>
      <c r="F100" s="10">
        <f t="shared" si="7"/>
        <v>0.5</v>
      </c>
      <c r="G100" s="6">
        <v>14</v>
      </c>
    </row>
    <row r="101" spans="1:10" ht="15.75" hidden="1" x14ac:dyDescent="0.25">
      <c r="A101" s="14">
        <v>6551</v>
      </c>
      <c r="B101" s="15" t="s">
        <v>112</v>
      </c>
      <c r="C101" s="6">
        <v>60</v>
      </c>
      <c r="D101" s="6">
        <v>0</v>
      </c>
      <c r="E101" s="10">
        <f t="shared" si="6"/>
        <v>0</v>
      </c>
      <c r="F101" s="10"/>
      <c r="G101" s="6">
        <v>3</v>
      </c>
    </row>
    <row r="102" spans="1:10" ht="31.5" hidden="1" x14ac:dyDescent="0.25">
      <c r="A102" s="14">
        <v>6552</v>
      </c>
      <c r="B102" s="15" t="s">
        <v>113</v>
      </c>
      <c r="C102" s="6">
        <v>20</v>
      </c>
      <c r="D102" s="6">
        <v>0</v>
      </c>
      <c r="E102" s="10">
        <f t="shared" si="6"/>
        <v>0</v>
      </c>
      <c r="F102" s="10"/>
      <c r="G102" s="6">
        <v>14</v>
      </c>
    </row>
    <row r="103" spans="1:10" ht="15.75" x14ac:dyDescent="0.25">
      <c r="A103" s="14">
        <v>6601</v>
      </c>
      <c r="B103" s="15" t="s">
        <v>114</v>
      </c>
      <c r="C103" s="6">
        <v>8</v>
      </c>
      <c r="D103" s="6">
        <v>1</v>
      </c>
      <c r="E103" s="10">
        <f t="shared" si="6"/>
        <v>0.5</v>
      </c>
      <c r="F103" s="10">
        <f>D103/G103</f>
        <v>1</v>
      </c>
      <c r="G103" s="6">
        <v>1</v>
      </c>
    </row>
    <row r="104" spans="1:10" ht="15.75" x14ac:dyDescent="0.25">
      <c r="A104" s="14">
        <v>6605</v>
      </c>
      <c r="B104" s="15" t="s">
        <v>176</v>
      </c>
      <c r="C104" s="6">
        <v>0</v>
      </c>
      <c r="D104" s="6">
        <v>1</v>
      </c>
      <c r="E104" s="10" t="e">
        <f t="shared" si="6"/>
        <v>#DIV/0!</v>
      </c>
      <c r="F104" s="10" t="e">
        <f>D104/G104</f>
        <v>#DIV/0!</v>
      </c>
      <c r="G104" s="6">
        <v>0</v>
      </c>
    </row>
    <row r="105" spans="1:10" ht="15.75" x14ac:dyDescent="0.25">
      <c r="A105" s="14">
        <v>6618</v>
      </c>
      <c r="B105" s="15" t="s">
        <v>150</v>
      </c>
      <c r="C105" s="6">
        <v>0</v>
      </c>
      <c r="D105" s="6">
        <v>2</v>
      </c>
      <c r="E105" s="10" t="e">
        <f t="shared" si="6"/>
        <v>#DIV/0!</v>
      </c>
      <c r="F105" s="10" t="e">
        <f t="shared" ref="F105:F106" si="8">D105/G105</f>
        <v>#DIV/0!</v>
      </c>
      <c r="G105" s="6">
        <v>0</v>
      </c>
    </row>
    <row r="106" spans="1:10" ht="16.5" customHeight="1" x14ac:dyDescent="0.25">
      <c r="A106" s="14">
        <v>6704</v>
      </c>
      <c r="B106" s="15" t="s">
        <v>115</v>
      </c>
      <c r="C106" s="6">
        <v>21</v>
      </c>
      <c r="D106" s="6">
        <v>3</v>
      </c>
      <c r="E106" s="10">
        <f t="shared" si="6"/>
        <v>0.5714285714285714</v>
      </c>
      <c r="F106" s="10" t="e">
        <f t="shared" si="8"/>
        <v>#DIV/0!</v>
      </c>
      <c r="G106" s="6">
        <v>0</v>
      </c>
    </row>
    <row r="107" spans="1:10" ht="15.75" x14ac:dyDescent="0.25">
      <c r="A107" s="14">
        <v>6799</v>
      </c>
      <c r="B107" s="15" t="s">
        <v>156</v>
      </c>
      <c r="C107" s="6">
        <v>180</v>
      </c>
      <c r="D107" s="6">
        <v>55</v>
      </c>
      <c r="E107" s="10">
        <f t="shared" si="6"/>
        <v>1.2222222222222223</v>
      </c>
      <c r="F107" s="10" t="e">
        <f>D107/G107</f>
        <v>#DIV/0!</v>
      </c>
      <c r="G107" s="6">
        <v>0</v>
      </c>
    </row>
    <row r="108" spans="1:10" ht="31.5" x14ac:dyDescent="0.25">
      <c r="A108" s="14">
        <v>7049</v>
      </c>
      <c r="B108" s="15" t="s">
        <v>122</v>
      </c>
      <c r="C108" s="6">
        <v>46</v>
      </c>
      <c r="D108" s="6">
        <v>17</v>
      </c>
      <c r="E108" s="10">
        <f t="shared" si="6"/>
        <v>1.4782608695652173</v>
      </c>
      <c r="F108" s="10">
        <f>D108/G108</f>
        <v>17</v>
      </c>
      <c r="G108" s="6">
        <v>1</v>
      </c>
    </row>
    <row r="109" spans="1:10" s="13" customFormat="1" ht="15.75" x14ac:dyDescent="0.25">
      <c r="A109" s="33"/>
      <c r="B109" s="12" t="s">
        <v>144</v>
      </c>
      <c r="C109" s="8">
        <f>SUM(C110:C119)</f>
        <v>1228.2</v>
      </c>
      <c r="D109" s="8">
        <f>SUM(D110:D119)</f>
        <v>200</v>
      </c>
      <c r="E109" s="9">
        <f t="shared" si="6"/>
        <v>0.65135971340172605</v>
      </c>
      <c r="F109" s="9"/>
      <c r="G109" s="8">
        <f>SUM(G110:G119)</f>
        <v>294</v>
      </c>
      <c r="H109" s="32"/>
    </row>
    <row r="110" spans="1:10" ht="15.75" x14ac:dyDescent="0.25">
      <c r="A110" s="14">
        <v>6001</v>
      </c>
      <c r="B110" s="15" t="s">
        <v>121</v>
      </c>
      <c r="C110" s="6">
        <v>146</v>
      </c>
      <c r="D110" s="6">
        <v>35</v>
      </c>
      <c r="E110" s="10">
        <f t="shared" si="6"/>
        <v>0.95890410958904104</v>
      </c>
      <c r="F110" s="10"/>
      <c r="G110" s="6">
        <v>37</v>
      </c>
    </row>
    <row r="111" spans="1:10" ht="15.75" x14ac:dyDescent="0.25">
      <c r="A111" s="14">
        <v>6101</v>
      </c>
      <c r="B111" s="15" t="s">
        <v>101</v>
      </c>
      <c r="C111" s="6">
        <v>3</v>
      </c>
      <c r="D111" s="6">
        <v>1</v>
      </c>
      <c r="E111" s="10">
        <f t="shared" si="6"/>
        <v>1.3333333333333333</v>
      </c>
      <c r="F111" s="10"/>
      <c r="G111" s="6">
        <v>1</v>
      </c>
    </row>
    <row r="112" spans="1:10" ht="15.75" x14ac:dyDescent="0.25">
      <c r="A112" s="14">
        <v>6112</v>
      </c>
      <c r="B112" s="15" t="s">
        <v>103</v>
      </c>
      <c r="C112" s="6">
        <v>51</v>
      </c>
      <c r="D112" s="6">
        <v>13</v>
      </c>
      <c r="E112" s="10">
        <f t="shared" si="6"/>
        <v>1.0196078431372548</v>
      </c>
      <c r="F112" s="10"/>
      <c r="G112" s="6">
        <v>14</v>
      </c>
    </row>
    <row r="113" spans="1:8" ht="15.75" x14ac:dyDescent="0.25">
      <c r="A113" s="14">
        <v>6115</v>
      </c>
      <c r="B113" s="16" t="s">
        <v>104</v>
      </c>
      <c r="C113" s="6">
        <v>13</v>
      </c>
      <c r="D113" s="6">
        <v>3</v>
      </c>
      <c r="E113" s="10">
        <f t="shared" si="6"/>
        <v>0.92307692307692313</v>
      </c>
      <c r="F113" s="10"/>
      <c r="G113" s="6">
        <v>3</v>
      </c>
    </row>
    <row r="114" spans="1:8" ht="21.75" customHeight="1" x14ac:dyDescent="0.25">
      <c r="A114" s="14">
        <v>6116</v>
      </c>
      <c r="B114" s="15" t="s">
        <v>116</v>
      </c>
      <c r="C114" s="6">
        <v>42</v>
      </c>
      <c r="D114" s="6">
        <v>9</v>
      </c>
      <c r="E114" s="10">
        <f t="shared" si="6"/>
        <v>0.8571428571428571</v>
      </c>
      <c r="F114" s="10"/>
      <c r="G114" s="6">
        <v>13</v>
      </c>
    </row>
    <row r="115" spans="1:8" ht="15.75" x14ac:dyDescent="0.25">
      <c r="A115" s="14">
        <v>6301</v>
      </c>
      <c r="B115" s="15" t="s">
        <v>105</v>
      </c>
      <c r="C115" s="6">
        <v>39.300000000000004</v>
      </c>
      <c r="D115" s="6">
        <v>7</v>
      </c>
      <c r="E115" s="10">
        <f t="shared" si="6"/>
        <v>0.71246819338422385</v>
      </c>
      <c r="F115" s="10"/>
      <c r="G115" s="6">
        <v>7</v>
      </c>
    </row>
    <row r="116" spans="1:8" ht="15.75" x14ac:dyDescent="0.25">
      <c r="A116" s="14">
        <v>6302</v>
      </c>
      <c r="B116" s="15" t="s">
        <v>106</v>
      </c>
      <c r="C116" s="6">
        <v>6.1</v>
      </c>
      <c r="D116" s="6">
        <v>1</v>
      </c>
      <c r="E116" s="10">
        <f t="shared" si="6"/>
        <v>0.65573770491803285</v>
      </c>
      <c r="F116" s="10"/>
      <c r="G116" s="6">
        <v>1</v>
      </c>
    </row>
    <row r="117" spans="1:8" ht="15.75" x14ac:dyDescent="0.25">
      <c r="A117" s="14">
        <v>6303</v>
      </c>
      <c r="B117" s="15" t="s">
        <v>107</v>
      </c>
      <c r="C117" s="6">
        <v>3.2</v>
      </c>
      <c r="D117" s="6">
        <v>1</v>
      </c>
      <c r="E117" s="10">
        <f t="shared" si="6"/>
        <v>1.25</v>
      </c>
      <c r="F117" s="10"/>
      <c r="G117" s="6">
        <v>1</v>
      </c>
    </row>
    <row r="118" spans="1:8" ht="15.75" x14ac:dyDescent="0.25">
      <c r="A118" s="14">
        <v>6304</v>
      </c>
      <c r="B118" s="15" t="s">
        <v>108</v>
      </c>
      <c r="C118" s="6">
        <v>1.6</v>
      </c>
      <c r="D118" s="6">
        <v>1</v>
      </c>
      <c r="E118" s="10">
        <f t="shared" si="6"/>
        <v>2.5</v>
      </c>
      <c r="F118" s="10"/>
      <c r="G118" s="6">
        <v>1</v>
      </c>
    </row>
    <row r="119" spans="1:8" ht="15.75" x14ac:dyDescent="0.25">
      <c r="A119" s="17">
        <v>6449</v>
      </c>
      <c r="B119" s="18" t="s">
        <v>109</v>
      </c>
      <c r="C119" s="6">
        <v>923</v>
      </c>
      <c r="D119" s="6">
        <v>129</v>
      </c>
      <c r="E119" s="10">
        <f t="shared" si="6"/>
        <v>0.5590465872156013</v>
      </c>
      <c r="F119" s="10"/>
      <c r="G119" s="6">
        <v>216</v>
      </c>
    </row>
    <row r="120" spans="1:8" s="13" customFormat="1" ht="30.75" customHeight="1" x14ac:dyDescent="0.25">
      <c r="A120" s="22" t="s">
        <v>25</v>
      </c>
      <c r="B120" s="12" t="s">
        <v>18</v>
      </c>
      <c r="C120" s="8">
        <f>C121</f>
        <v>277</v>
      </c>
      <c r="D120" s="8">
        <f>D121</f>
        <v>31</v>
      </c>
      <c r="E120" s="10"/>
      <c r="F120" s="10"/>
      <c r="G120" s="8">
        <f>G121</f>
        <v>102</v>
      </c>
      <c r="H120" s="32"/>
    </row>
    <row r="121" spans="1:8" ht="15.75" x14ac:dyDescent="0.25">
      <c r="A121" s="17">
        <v>6449</v>
      </c>
      <c r="B121" s="18" t="s">
        <v>109</v>
      </c>
      <c r="C121" s="6">
        <v>277</v>
      </c>
      <c r="D121" s="6">
        <v>31</v>
      </c>
      <c r="E121" s="10">
        <f t="shared" si="6"/>
        <v>0.44765342960288806</v>
      </c>
      <c r="F121" s="10">
        <f>D121/G121</f>
        <v>0.30392156862745096</v>
      </c>
      <c r="G121" s="6">
        <v>102</v>
      </c>
    </row>
    <row r="122" spans="1:8" ht="31.5" hidden="1" x14ac:dyDescent="0.25">
      <c r="A122" s="4">
        <v>4</v>
      </c>
      <c r="B122" s="5" t="s">
        <v>36</v>
      </c>
      <c r="C122" s="6"/>
      <c r="D122" s="6"/>
      <c r="E122" s="4"/>
      <c r="F122" s="4"/>
      <c r="G122" s="1">
        <f>239.1+37.5</f>
        <v>276.60000000000002</v>
      </c>
    </row>
    <row r="123" spans="1:8" ht="15.75" hidden="1" x14ac:dyDescent="0.25">
      <c r="A123" s="4" t="s">
        <v>37</v>
      </c>
      <c r="B123" s="5" t="s">
        <v>16</v>
      </c>
      <c r="C123" s="6"/>
      <c r="D123" s="6"/>
      <c r="E123" s="4"/>
      <c r="F123" s="4"/>
    </row>
    <row r="124" spans="1:8" ht="31.5" hidden="1" x14ac:dyDescent="0.25">
      <c r="A124" s="4" t="s">
        <v>38</v>
      </c>
      <c r="B124" s="5" t="s">
        <v>18</v>
      </c>
      <c r="C124" s="6"/>
      <c r="D124" s="6"/>
      <c r="E124" s="4"/>
      <c r="F124" s="4"/>
    </row>
    <row r="125" spans="1:8" ht="15.75" hidden="1" x14ac:dyDescent="0.25">
      <c r="A125" s="4">
        <v>5</v>
      </c>
      <c r="B125" s="5" t="s">
        <v>39</v>
      </c>
      <c r="C125" s="6"/>
      <c r="D125" s="6"/>
      <c r="E125" s="4"/>
      <c r="F125" s="4"/>
    </row>
    <row r="126" spans="1:8" ht="15.75" hidden="1" x14ac:dyDescent="0.25">
      <c r="A126" s="4" t="s">
        <v>40</v>
      </c>
      <c r="B126" s="5" t="s">
        <v>16</v>
      </c>
      <c r="C126" s="6"/>
      <c r="D126" s="6"/>
      <c r="E126" s="4"/>
      <c r="F126" s="4"/>
    </row>
    <row r="127" spans="1:8" ht="31.5" hidden="1" x14ac:dyDescent="0.25">
      <c r="A127" s="4" t="s">
        <v>41</v>
      </c>
      <c r="B127" s="5" t="s">
        <v>18</v>
      </c>
      <c r="C127" s="6"/>
      <c r="D127" s="6"/>
      <c r="E127" s="4"/>
      <c r="F127" s="4"/>
    </row>
    <row r="128" spans="1:8" ht="15.75" hidden="1" x14ac:dyDescent="0.25">
      <c r="A128" s="4">
        <v>6</v>
      </c>
      <c r="B128" s="5" t="s">
        <v>42</v>
      </c>
      <c r="C128" s="6"/>
      <c r="D128" s="6"/>
      <c r="E128" s="4"/>
      <c r="F128" s="4"/>
    </row>
    <row r="129" spans="1:6" ht="15.75" hidden="1" x14ac:dyDescent="0.25">
      <c r="A129" s="4" t="s">
        <v>43</v>
      </c>
      <c r="B129" s="5" t="s">
        <v>16</v>
      </c>
      <c r="C129" s="6"/>
      <c r="D129" s="6"/>
      <c r="E129" s="4"/>
      <c r="F129" s="4"/>
    </row>
    <row r="130" spans="1:6" ht="31.5" hidden="1" x14ac:dyDescent="0.25">
      <c r="A130" s="4" t="s">
        <v>44</v>
      </c>
      <c r="B130" s="5" t="s">
        <v>18</v>
      </c>
      <c r="C130" s="6"/>
      <c r="D130" s="6"/>
      <c r="E130" s="4"/>
      <c r="F130" s="4"/>
    </row>
    <row r="131" spans="1:6" ht="31.5" hidden="1" x14ac:dyDescent="0.25">
      <c r="A131" s="4">
        <v>7</v>
      </c>
      <c r="B131" s="5" t="s">
        <v>45</v>
      </c>
      <c r="C131" s="6"/>
      <c r="D131" s="6"/>
      <c r="E131" s="4"/>
      <c r="F131" s="4"/>
    </row>
    <row r="132" spans="1:6" ht="15.75" hidden="1" x14ac:dyDescent="0.25">
      <c r="A132" s="4" t="s">
        <v>46</v>
      </c>
      <c r="B132" s="5" t="s">
        <v>16</v>
      </c>
      <c r="C132" s="6"/>
      <c r="D132" s="6"/>
      <c r="E132" s="4"/>
      <c r="F132" s="4"/>
    </row>
    <row r="133" spans="1:6" ht="31.5" hidden="1" x14ac:dyDescent="0.25">
      <c r="A133" s="4" t="s">
        <v>47</v>
      </c>
      <c r="B133" s="5" t="s">
        <v>18</v>
      </c>
      <c r="C133" s="6"/>
      <c r="D133" s="6"/>
      <c r="E133" s="4"/>
      <c r="F133" s="4"/>
    </row>
    <row r="134" spans="1:6" ht="15.75" hidden="1" x14ac:dyDescent="0.25">
      <c r="A134" s="4">
        <v>8</v>
      </c>
      <c r="B134" s="5" t="s">
        <v>48</v>
      </c>
      <c r="C134" s="6"/>
      <c r="D134" s="6"/>
      <c r="E134" s="4"/>
      <c r="F134" s="4"/>
    </row>
    <row r="135" spans="1:6" ht="15.75" hidden="1" x14ac:dyDescent="0.25">
      <c r="A135" s="4" t="s">
        <v>49</v>
      </c>
      <c r="B135" s="5" t="s">
        <v>16</v>
      </c>
      <c r="C135" s="6"/>
      <c r="D135" s="6"/>
      <c r="E135" s="4"/>
      <c r="F135" s="4"/>
    </row>
    <row r="136" spans="1:6" ht="31.5" hidden="1" x14ac:dyDescent="0.25">
      <c r="A136" s="4" t="s">
        <v>50</v>
      </c>
      <c r="B136" s="5" t="s">
        <v>18</v>
      </c>
      <c r="C136" s="6"/>
      <c r="D136" s="6"/>
      <c r="E136" s="4"/>
      <c r="F136" s="4"/>
    </row>
    <row r="137" spans="1:6" ht="31.5" hidden="1" x14ac:dyDescent="0.25">
      <c r="A137" s="4">
        <v>9</v>
      </c>
      <c r="B137" s="5" t="s">
        <v>51</v>
      </c>
      <c r="C137" s="6"/>
      <c r="D137" s="6"/>
      <c r="E137" s="4"/>
      <c r="F137" s="4"/>
    </row>
    <row r="138" spans="1:6" ht="15.75" hidden="1" x14ac:dyDescent="0.25">
      <c r="A138" s="4" t="s">
        <v>52</v>
      </c>
      <c r="B138" s="5" t="s">
        <v>16</v>
      </c>
      <c r="C138" s="6"/>
      <c r="D138" s="6"/>
      <c r="E138" s="4"/>
      <c r="F138" s="4"/>
    </row>
    <row r="139" spans="1:6" ht="31.5" hidden="1" x14ac:dyDescent="0.25">
      <c r="A139" s="4" t="s">
        <v>53</v>
      </c>
      <c r="B139" s="5" t="s">
        <v>18</v>
      </c>
      <c r="C139" s="6"/>
      <c r="D139" s="6"/>
      <c r="E139" s="4"/>
      <c r="F139" s="4"/>
    </row>
    <row r="140" spans="1:6" ht="15.75" hidden="1" x14ac:dyDescent="0.25">
      <c r="A140" s="4">
        <v>10</v>
      </c>
      <c r="B140" s="5" t="s">
        <v>54</v>
      </c>
      <c r="C140" s="6"/>
      <c r="D140" s="6"/>
      <c r="E140" s="4"/>
      <c r="F140" s="4"/>
    </row>
    <row r="141" spans="1:6" ht="15.75" hidden="1" x14ac:dyDescent="0.25">
      <c r="A141" s="4" t="s">
        <v>55</v>
      </c>
      <c r="B141" s="5" t="s">
        <v>16</v>
      </c>
      <c r="C141" s="6"/>
      <c r="D141" s="6"/>
      <c r="E141" s="4"/>
      <c r="F141" s="4"/>
    </row>
    <row r="142" spans="1:6" ht="31.5" hidden="1" x14ac:dyDescent="0.25">
      <c r="A142" s="4" t="s">
        <v>56</v>
      </c>
      <c r="B142" s="5" t="s">
        <v>18</v>
      </c>
      <c r="C142" s="6"/>
      <c r="D142" s="6"/>
      <c r="E142" s="4"/>
      <c r="F142" s="4"/>
    </row>
    <row r="143" spans="1:6" ht="15.75" hidden="1" x14ac:dyDescent="0.25">
      <c r="A143" s="4">
        <v>11</v>
      </c>
      <c r="B143" s="5" t="s">
        <v>57</v>
      </c>
      <c r="C143" s="6"/>
      <c r="D143" s="6"/>
      <c r="E143" s="4"/>
      <c r="F143" s="4"/>
    </row>
    <row r="144" spans="1:6" ht="31.5" hidden="1" x14ac:dyDescent="0.25">
      <c r="A144" s="4">
        <v>1</v>
      </c>
      <c r="B144" s="5" t="s">
        <v>58</v>
      </c>
      <c r="C144" s="6"/>
      <c r="D144" s="6"/>
      <c r="E144" s="4"/>
      <c r="F144" s="4"/>
    </row>
    <row r="145" spans="1:6" ht="31.5" hidden="1" x14ac:dyDescent="0.25">
      <c r="A145" s="4"/>
      <c r="B145" s="11" t="s">
        <v>59</v>
      </c>
      <c r="C145" s="6"/>
      <c r="D145" s="6"/>
      <c r="E145" s="4"/>
      <c r="F145" s="4"/>
    </row>
    <row r="146" spans="1:6" ht="15.75" hidden="1" x14ac:dyDescent="0.25">
      <c r="A146" s="4">
        <v>2</v>
      </c>
      <c r="B146" s="5" t="s">
        <v>57</v>
      </c>
      <c r="C146" s="6"/>
      <c r="D146" s="6"/>
      <c r="E146" s="4"/>
      <c r="F146" s="4"/>
    </row>
    <row r="147" spans="1:6" ht="31.5" hidden="1" x14ac:dyDescent="0.25">
      <c r="A147" s="4"/>
      <c r="B147" s="11" t="s">
        <v>60</v>
      </c>
      <c r="C147" s="6"/>
      <c r="D147" s="6"/>
      <c r="E147" s="4"/>
      <c r="F147" s="4"/>
    </row>
    <row r="148" spans="1:6" ht="15.75" x14ac:dyDescent="0.25">
      <c r="A148" s="2"/>
      <c r="B148" s="20"/>
      <c r="C148" s="2"/>
      <c r="D148" s="2"/>
      <c r="E148" s="2"/>
      <c r="F148" s="2"/>
    </row>
    <row r="149" spans="1:6" s="31" customFormat="1" ht="15.75" x14ac:dyDescent="0.25">
      <c r="A149" s="49"/>
      <c r="B149" s="34"/>
      <c r="C149" s="21"/>
      <c r="D149" s="50" t="s">
        <v>177</v>
      </c>
      <c r="E149" s="50"/>
      <c r="F149" s="50"/>
    </row>
    <row r="150" spans="1:6" s="31" customFormat="1" ht="15.75" x14ac:dyDescent="0.25">
      <c r="A150" s="49"/>
      <c r="B150" s="36" t="s">
        <v>86</v>
      </c>
      <c r="C150" s="21"/>
      <c r="D150" s="51" t="s">
        <v>117</v>
      </c>
      <c r="E150" s="51"/>
      <c r="F150" s="51"/>
    </row>
    <row r="151" spans="1:6" s="31" customFormat="1" ht="15.75" x14ac:dyDescent="0.25">
      <c r="A151" s="21"/>
      <c r="B151" s="36"/>
      <c r="C151" s="21"/>
      <c r="D151" s="21"/>
      <c r="E151" s="21"/>
      <c r="F151" s="21"/>
    </row>
    <row r="152" spans="1:6" s="31" customFormat="1" x14ac:dyDescent="0.25">
      <c r="B152" s="36"/>
    </row>
    <row r="153" spans="1:6" s="31" customFormat="1" x14ac:dyDescent="0.25">
      <c r="B153" s="36"/>
    </row>
    <row r="154" spans="1:6" s="31" customFormat="1" x14ac:dyDescent="0.25">
      <c r="B154" s="36"/>
    </row>
    <row r="155" spans="1:6" s="31" customFormat="1" x14ac:dyDescent="0.25">
      <c r="B155" s="36" t="s">
        <v>151</v>
      </c>
      <c r="E155" s="36" t="s">
        <v>85</v>
      </c>
    </row>
  </sheetData>
  <mergeCells count="13">
    <mergeCell ref="A149:A150"/>
    <mergeCell ref="D149:F149"/>
    <mergeCell ref="D150:F150"/>
    <mergeCell ref="A1:F1"/>
    <mergeCell ref="A2:C2"/>
    <mergeCell ref="A3:B3"/>
    <mergeCell ref="A4:F4"/>
    <mergeCell ref="A5:F5"/>
    <mergeCell ref="A7:A8"/>
    <mergeCell ref="B7:B8"/>
    <mergeCell ref="C7:C8"/>
    <mergeCell ref="D7:D8"/>
    <mergeCell ref="E7:F7"/>
  </mergeCells>
  <pageMargins left="0.7" right="0.35" top="0.39" bottom="0.35" header="0.05" footer="0.05"/>
  <pageSetup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CK 9 Tháng</vt:lpstr>
      <vt:lpstr>CK Q3-2020 </vt:lpstr>
      <vt:lpstr>6 thang</vt:lpstr>
      <vt:lpstr>CK Q2-2020</vt:lpstr>
      <vt:lpstr>CK Q1-2021</vt:lpstr>
      <vt:lpstr>'6 thang'!Print_Titles</vt:lpstr>
      <vt:lpstr>'CK 9 Tháng'!Print_Titles</vt:lpstr>
      <vt:lpstr>'CK Q1-2021'!Print_Titles</vt:lpstr>
      <vt:lpstr>'CK Q2-2020'!Print_Titles</vt:lpstr>
      <vt:lpstr>'CK Q3-2020 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KETOAN</dc:creator>
  <cp:lastModifiedBy>Administrator</cp:lastModifiedBy>
  <cp:lastPrinted>2021-06-30T07:49:46Z</cp:lastPrinted>
  <dcterms:created xsi:type="dcterms:W3CDTF">2018-02-08T09:12:20Z</dcterms:created>
  <dcterms:modified xsi:type="dcterms:W3CDTF">2021-06-30T07:59:27Z</dcterms:modified>
</cp:coreProperties>
</file>